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udith\Documents\LA ESCUELA DEL TRADER\"/>
    </mc:Choice>
  </mc:AlternateContent>
  <xr:revisionPtr revIDLastSave="0" documentId="8_{8CAC2341-A1FA-4483-A4DA-4E2B2834B3DB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Instrucciones" sheetId="14" r:id="rId1"/>
    <sheet name="Generales" sheetId="1" r:id="rId2"/>
    <sheet name="Trades" sheetId="11" r:id="rId3"/>
    <sheet name="Checklist" sheetId="12" r:id="rId4"/>
    <sheet name="PostOperacion" sheetId="13" r:id="rId5"/>
    <sheet name="Parámetros" sheetId="2" state="hidden" r:id="rId6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3" i="12"/>
  <c r="C5" i="11"/>
  <c r="K5" i="11"/>
  <c r="V5" i="11"/>
  <c r="W5" i="11"/>
  <c r="X5" i="11"/>
  <c r="Y5" i="11"/>
  <c r="C4" i="11"/>
  <c r="K4" i="11"/>
  <c r="C11" i="1" l="1"/>
  <c r="D11" i="1" s="1"/>
  <c r="C13" i="1"/>
  <c r="Y4" i="11"/>
  <c r="V4" i="11"/>
  <c r="E3" i="2"/>
  <c r="W4" i="11" l="1"/>
  <c r="X4" i="11"/>
  <c r="C15" i="1" s="1"/>
  <c r="C14" i="1"/>
  <c r="C12" i="1"/>
  <c r="B3" i="13"/>
  <c r="B2" i="12"/>
</calcChain>
</file>

<file path=xl/sharedStrings.xml><?xml version="1.0" encoding="utf-8"?>
<sst xmlns="http://schemas.openxmlformats.org/spreadsheetml/2006/main" count="159" uniqueCount="125">
  <si>
    <t>Trade</t>
  </si>
  <si>
    <t>Activo</t>
  </si>
  <si>
    <t>Stoploss inicial</t>
  </si>
  <si>
    <t>Riesgo inicial</t>
  </si>
  <si>
    <t>Ratio R/B</t>
  </si>
  <si>
    <t>Setup</t>
  </si>
  <si>
    <t>Entrada</t>
  </si>
  <si>
    <t>Gestión</t>
  </si>
  <si>
    <t>Salida</t>
  </si>
  <si>
    <t>Análisis Posterior</t>
  </si>
  <si>
    <t>Fecha</t>
  </si>
  <si>
    <t xml:space="preserve">Fecha </t>
  </si>
  <si>
    <t xml:space="preserve">Éxito </t>
  </si>
  <si>
    <t>Gastos</t>
  </si>
  <si>
    <t>Nota Media</t>
  </si>
  <si>
    <t>Break Even</t>
  </si>
  <si>
    <t>Stop profit</t>
  </si>
  <si>
    <t>Checkist</t>
  </si>
  <si>
    <t>¿Análisis gráficos mayores?</t>
  </si>
  <si>
    <t>¿R/B correcto?</t>
  </si>
  <si>
    <t>¿Establecido Stop Loss?</t>
  </si>
  <si>
    <t>¿Establecido objetivo?</t>
  </si>
  <si>
    <t>¿Verificada SMA200?</t>
  </si>
  <si>
    <t>¿Verificado break even?</t>
  </si>
  <si>
    <t>Selección</t>
  </si>
  <si>
    <t>Giro</t>
  </si>
  <si>
    <t>Calidad</t>
  </si>
  <si>
    <t>Nota</t>
  </si>
  <si>
    <t>Notas</t>
  </si>
  <si>
    <t>Resultado</t>
  </si>
  <si>
    <t xml:space="preserve">Capital </t>
  </si>
  <si>
    <t>Riesgo Vivo</t>
  </si>
  <si>
    <t>Contratedencia</t>
  </si>
  <si>
    <t>N/A</t>
  </si>
  <si>
    <t>Precio Contrato</t>
  </si>
  <si>
    <t>Número Contratos</t>
  </si>
  <si>
    <t>Salida/s</t>
  </si>
  <si>
    <t>Salida 1</t>
  </si>
  <si>
    <t>Salida 2</t>
  </si>
  <si>
    <t>Comentarios</t>
  </si>
  <si>
    <t>Hojas</t>
  </si>
  <si>
    <t>¿Analizada estructura?</t>
  </si>
  <si>
    <t>¿Analizada ruptura S/R?</t>
  </si>
  <si>
    <t>¿Analizado oscilador?</t>
  </si>
  <si>
    <t>¿Retroceso de fibo correcto?</t>
  </si>
  <si>
    <t>Operaciones vivas</t>
  </si>
  <si>
    <t>Ratio Ganancia</t>
  </si>
  <si>
    <t>Ratio medio ganancia</t>
  </si>
  <si>
    <t>Porcentaje operaciones ganadoras</t>
  </si>
  <si>
    <t>Riesgo operación</t>
  </si>
  <si>
    <t>Judith</t>
  </si>
  <si>
    <t>Velas</t>
  </si>
  <si>
    <t>H10</t>
  </si>
  <si>
    <t>Ruptura</t>
  </si>
  <si>
    <t>Raff</t>
  </si>
  <si>
    <t>Ratio medio de ganancias</t>
  </si>
  <si>
    <t>Las celdas en gris o con texto no deben modificarse ni rellenarse</t>
  </si>
  <si>
    <r>
      <t xml:space="preserve">Trade: </t>
    </r>
    <r>
      <rPr>
        <sz val="12"/>
        <color theme="1"/>
        <rFont val="Calibri"/>
        <family val="2"/>
        <scheme val="minor"/>
      </rPr>
      <t>número de trade que permite relacionar la operación entre las distintas hojas</t>
    </r>
  </si>
  <si>
    <r>
      <t xml:space="preserve">Activo: </t>
    </r>
    <r>
      <rPr>
        <sz val="12"/>
        <color theme="1"/>
        <rFont val="Calibri"/>
        <family val="2"/>
        <scheme val="minor"/>
      </rPr>
      <t>activo con el que se hace la operación</t>
    </r>
  </si>
  <si>
    <r>
      <t xml:space="preserve">Checklist: </t>
    </r>
    <r>
      <rPr>
        <sz val="12"/>
        <color theme="1"/>
        <rFont val="Calibri"/>
        <family val="2"/>
        <scheme val="minor"/>
      </rPr>
      <t>tendrá valor OK si en la hoja Checklist se han marcado todas las casillas independientemente del valor o ERROR si falta alguna</t>
    </r>
  </si>
  <si>
    <r>
      <t>Número de contratos:</t>
    </r>
    <r>
      <rPr>
        <sz val="12"/>
        <color theme="1"/>
        <rFont val="Calibri"/>
        <family val="2"/>
        <scheme val="minor"/>
      </rPr>
      <t xml:space="preserve"> número de contratos comprado</t>
    </r>
  </si>
  <si>
    <r>
      <t>Stop loss inicial:</t>
    </r>
    <r>
      <rPr>
        <sz val="12"/>
        <color theme="1"/>
        <rFont val="Calibri"/>
        <family val="2"/>
        <scheme val="minor"/>
      </rPr>
      <t xml:space="preserve"> precio en que se sitúa el stop loss en el momento de la entrada</t>
    </r>
  </si>
  <si>
    <r>
      <t>Precio contrato:</t>
    </r>
    <r>
      <rPr>
        <sz val="12"/>
        <color theme="1"/>
        <rFont val="Calibri"/>
        <family val="2"/>
        <scheme val="minor"/>
      </rPr>
      <t xml:space="preserve"> precio de entrada de cada contrato</t>
    </r>
  </si>
  <si>
    <r>
      <t>Ratio R/B:</t>
    </r>
    <r>
      <rPr>
        <sz val="12"/>
        <color theme="1"/>
        <rFont val="Calibri"/>
        <family val="2"/>
        <scheme val="minor"/>
      </rPr>
      <t xml:space="preserve"> ratio riesgo/beneficio estimado para la operación</t>
    </r>
  </si>
  <si>
    <r>
      <t xml:space="preserve">Setup: </t>
    </r>
    <r>
      <rPr>
        <sz val="12"/>
        <color theme="1"/>
        <rFont val="Calibri"/>
        <family val="2"/>
        <scheme val="minor"/>
      </rPr>
      <t>setup utilizado. Seleccionada de combo</t>
    </r>
  </si>
  <si>
    <t>Sección ENTRADA</t>
  </si>
  <si>
    <t>Sección GESTIÓN</t>
  </si>
  <si>
    <r>
      <t xml:space="preserve">General </t>
    </r>
    <r>
      <rPr>
        <sz val="14"/>
        <color theme="1"/>
        <rFont val="Calibri"/>
        <family val="2"/>
        <scheme val="minor"/>
      </rPr>
      <t>(Control de la operativa)</t>
    </r>
  </si>
  <si>
    <t>Sección SALIDA/S</t>
  </si>
  <si>
    <t>Subsección Salida 1</t>
  </si>
  <si>
    <r>
      <t xml:space="preserve">Precio contrato: </t>
    </r>
    <r>
      <rPr>
        <sz val="12"/>
        <color theme="1"/>
        <rFont val="Calibri"/>
        <family val="2"/>
        <scheme val="minor"/>
      </rPr>
      <t>precio de la primera salida</t>
    </r>
  </si>
  <si>
    <r>
      <t xml:space="preserve">Número de contratos: </t>
    </r>
    <r>
      <rPr>
        <sz val="12"/>
        <color theme="1"/>
        <rFont val="Calibri"/>
        <family val="2"/>
        <scheme val="minor"/>
      </rPr>
      <t>número de contratos de la primera salida</t>
    </r>
  </si>
  <si>
    <r>
      <t xml:space="preserve">Gastos: </t>
    </r>
    <r>
      <rPr>
        <sz val="12"/>
        <color theme="1"/>
        <rFont val="Calibri"/>
        <family val="2"/>
        <scheme val="minor"/>
      </rPr>
      <t>gastos de la primera salida</t>
    </r>
  </si>
  <si>
    <t>Subsección Salida 2</t>
  </si>
  <si>
    <t>Sección ANALISIS POSTERIOR</t>
  </si>
  <si>
    <r>
      <t>Resultado:</t>
    </r>
    <r>
      <rPr>
        <sz val="12"/>
        <color theme="1"/>
        <rFont val="Calibri"/>
        <family val="2"/>
        <scheme val="minor"/>
      </rPr>
      <t xml:space="preserve"> beneficio o pérdida de la operación incluidos gastos</t>
    </r>
  </si>
  <si>
    <r>
      <t xml:space="preserve">Éxito: </t>
    </r>
    <r>
      <rPr>
        <sz val="12"/>
        <color theme="1"/>
        <rFont val="Calibri"/>
        <family val="2"/>
        <scheme val="minor"/>
      </rPr>
      <t>Si o No en función de si la operación tiene beneficio o pérdida</t>
    </r>
  </si>
  <si>
    <r>
      <t xml:space="preserve">Rátio ganancia: </t>
    </r>
    <r>
      <rPr>
        <sz val="12"/>
        <color theme="1"/>
        <rFont val="Calibri"/>
        <family val="2"/>
        <scheme val="minor"/>
      </rPr>
      <t>división entre el beneficio y el riesgo inicial de la operación. Permite comparar con el R/B estimado inicial</t>
    </r>
  </si>
  <si>
    <r>
      <t xml:space="preserve">Trade: </t>
    </r>
    <r>
      <rPr>
        <sz val="12"/>
        <color theme="1"/>
        <rFont val="Calibri"/>
        <family val="2"/>
        <scheme val="minor"/>
      </rPr>
      <t>idem hoja Trades</t>
    </r>
  </si>
  <si>
    <r>
      <t xml:space="preserve">Activo: </t>
    </r>
    <r>
      <rPr>
        <sz val="12"/>
        <color theme="1"/>
        <rFont val="Calibri"/>
        <family val="2"/>
        <scheme val="minor"/>
      </rPr>
      <t>idem hoja Trades</t>
    </r>
  </si>
  <si>
    <t>El resto de celdas permite chequear si se han revisado cada aspecto. Es necesario contestar a todas las preguntas seleccionando del combo correspondiente</t>
  </si>
  <si>
    <t>En cada uno de los bloques siguientes se analizará la operación finalizada y se pondrá una nota en cada bloque. Esto generará una nota media de la oeración</t>
  </si>
  <si>
    <t>Ratio R/B esperado</t>
  </si>
  <si>
    <r>
      <rPr>
        <b/>
        <sz val="14"/>
        <color theme="1"/>
        <rFont val="Calibri (Cuerpo)_x0000_"/>
      </rPr>
      <t>Trades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(seguimiento de las operaciones)</t>
    </r>
  </si>
  <si>
    <r>
      <t xml:space="preserve">Checklist </t>
    </r>
    <r>
      <rPr>
        <sz val="14"/>
        <color theme="1"/>
        <rFont val="Calibri"/>
        <family val="2"/>
        <scheme val="minor"/>
      </rPr>
      <t>(validación de la checklist antes de operar)</t>
    </r>
  </si>
  <si>
    <r>
      <rPr>
        <b/>
        <sz val="12"/>
        <color theme="1"/>
        <rFont val="Calibri"/>
        <family val="2"/>
        <scheme val="minor"/>
      </rPr>
      <t>Capital</t>
    </r>
    <r>
      <rPr>
        <sz val="12"/>
        <color theme="1"/>
        <rFont val="Calibri"/>
        <family val="2"/>
        <scheme val="minor"/>
      </rPr>
      <t xml:space="preserve"> para invertir</t>
    </r>
  </si>
  <si>
    <r>
      <rPr>
        <b/>
        <sz val="12"/>
        <color theme="1"/>
        <rFont val="Calibri"/>
        <family val="2"/>
        <scheme val="minor"/>
      </rPr>
      <t>Riesgo vivo:</t>
    </r>
    <r>
      <rPr>
        <sz val="12"/>
        <color theme="1"/>
        <rFont val="Calibri"/>
        <family val="2"/>
        <scheme val="minor"/>
      </rPr>
      <t xml:space="preserve"> potencial pérdida total de la cartera sumano todas las operaciones sin breakeven. Si sobrepasa el porcentaje estimado en la hoja parámetros se muestra en rojo</t>
    </r>
  </si>
  <si>
    <r>
      <rPr>
        <b/>
        <sz val="12"/>
        <color theme="1"/>
        <rFont val="Calibri"/>
        <family val="2"/>
        <scheme val="minor"/>
      </rPr>
      <t>Operaciones vivas</t>
    </r>
    <r>
      <rPr>
        <sz val="12"/>
        <color theme="1"/>
        <rFont val="Calibri"/>
        <family val="2"/>
        <scheme val="minor"/>
      </rPr>
      <t>: operaciones en vuelo</t>
    </r>
  </si>
  <si>
    <r>
      <rPr>
        <b/>
        <sz val="12"/>
        <color theme="1"/>
        <rFont val="Calibri"/>
        <family val="2"/>
        <scheme val="minor"/>
      </rPr>
      <t>Operaciones realizadas</t>
    </r>
    <r>
      <rPr>
        <sz val="12"/>
        <color theme="1"/>
        <rFont val="Calibri"/>
        <family val="2"/>
        <scheme val="minor"/>
      </rPr>
      <t>: operaciones realizadas incluyendo las que están en vuelo</t>
    </r>
  </si>
  <si>
    <r>
      <t xml:space="preserve">Riesgo inicial: </t>
    </r>
    <r>
      <rPr>
        <sz val="12"/>
        <color theme="1"/>
        <rFont val="Calibri"/>
        <family val="2"/>
        <scheme val="minor"/>
      </rPr>
      <t>Cálculo entre el valor de entrada y el stop loss fijado</t>
    </r>
    <r>
      <rPr>
        <b/>
        <sz val="12"/>
        <color theme="1"/>
        <rFont val="Calibri"/>
        <family val="2"/>
        <scheme val="minor"/>
      </rPr>
      <t xml:space="preserve">. </t>
    </r>
    <r>
      <rPr>
        <sz val="12"/>
        <color theme="1"/>
        <rFont val="Calibri"/>
        <family val="2"/>
        <scheme val="minor"/>
      </rPr>
      <t>Si sobrepasa el riesgo máximo por operación aparece en rojo para avisarnos</t>
    </r>
  </si>
  <si>
    <t>Antes de comenzar con un trade conviene crear una fila nueva arrastrando la anterior para que se asignen todas las propiedades a las celdas del nuevo trade</t>
  </si>
  <si>
    <t>Estrategia</t>
  </si>
  <si>
    <t>Acción Precio</t>
  </si>
  <si>
    <t>Koncorde</t>
  </si>
  <si>
    <t>Continuación 4H</t>
  </si>
  <si>
    <t>Continuación 1D</t>
  </si>
  <si>
    <r>
      <t xml:space="preserve">Estrategia: </t>
    </r>
    <r>
      <rPr>
        <sz val="12"/>
        <color theme="1"/>
        <rFont val="Calibri"/>
        <family val="2"/>
        <scheme val="minor"/>
      </rPr>
      <t>estrategia que se ha seguido para realizar la operación. Seleccionada de combo</t>
    </r>
  </si>
  <si>
    <r>
      <t xml:space="preserve">Break even: </t>
    </r>
    <r>
      <rPr>
        <sz val="12"/>
        <color theme="1"/>
        <rFont val="Calibri"/>
        <family val="2"/>
        <scheme val="minor"/>
      </rPr>
      <t>permite seleccionar de un combo si se ha establecido BE en la operación (Colocado) o no (Pendiente)</t>
    </r>
  </si>
  <si>
    <t>Riesgo por operación</t>
  </si>
  <si>
    <t>Riesgo Vivo Soportado</t>
  </si>
  <si>
    <t>DATOS A INCLUIR</t>
  </si>
  <si>
    <t>SEGUIMIENTO</t>
  </si>
  <si>
    <t>Sección DATOS A INCLUIR</t>
  </si>
  <si>
    <r>
      <t>Riesgo Vivo soportado:</t>
    </r>
    <r>
      <rPr>
        <sz val="12"/>
        <color theme="1"/>
        <rFont val="Calibri"/>
        <family val="2"/>
        <scheme val="minor"/>
      </rPr>
      <t xml:space="preserve"> porcentaje de capital que se permite tener sin break even</t>
    </r>
  </si>
  <si>
    <r>
      <t xml:space="preserve">Riesgo por operación: </t>
    </r>
    <r>
      <rPr>
        <sz val="12"/>
        <color theme="1"/>
        <rFont val="Calibri"/>
        <family val="2"/>
        <scheme val="minor"/>
      </rPr>
      <t>porcentaje de capital que se puede asumir como pérdida en una operación</t>
    </r>
  </si>
  <si>
    <t>Sección SEGUIMIENTO</t>
  </si>
  <si>
    <t>SI</t>
  </si>
  <si>
    <t>NO</t>
  </si>
  <si>
    <t>Operaciones Totales</t>
  </si>
  <si>
    <t>COLOCADO</t>
  </si>
  <si>
    <t>PENDIENTE</t>
  </si>
  <si>
    <t>NO APLICA</t>
  </si>
  <si>
    <t>¿Analizadas noticias?</t>
  </si>
  <si>
    <r>
      <t xml:space="preserve">Antes de comenzar a utilizar la hoja es necesrio incluir los datos en la hoja </t>
    </r>
    <r>
      <rPr>
        <b/>
        <sz val="12"/>
        <color theme="1"/>
        <rFont val="Calibri"/>
        <family val="2"/>
        <scheme val="minor"/>
      </rPr>
      <t>General</t>
    </r>
    <r>
      <rPr>
        <sz val="12"/>
        <color theme="1"/>
        <rFont val="Calibri"/>
        <family val="2"/>
        <scheme val="minor"/>
      </rPr>
      <t xml:space="preserve"> sección </t>
    </r>
    <r>
      <rPr>
        <b/>
        <sz val="12"/>
        <color theme="1"/>
        <rFont val="Calibri"/>
        <family val="2"/>
        <scheme val="minor"/>
      </rPr>
      <t>Datos a Incluir</t>
    </r>
  </si>
  <si>
    <r>
      <t xml:space="preserve">Fecha: </t>
    </r>
    <r>
      <rPr>
        <sz val="12"/>
        <color theme="1"/>
        <rFont val="Calibri"/>
        <family val="2"/>
        <scheme val="minor"/>
      </rPr>
      <t>fecha de segunda salida de la operación.</t>
    </r>
  </si>
  <si>
    <r>
      <t xml:space="preserve">Nota media: </t>
    </r>
    <r>
      <rPr>
        <sz val="12"/>
        <color theme="1"/>
        <rFont val="Calibri"/>
        <family val="2"/>
        <scheme val="minor"/>
      </rPr>
      <t>nota media de la operación obtenida de las notas tecleadas en la hoja PostOperación</t>
    </r>
    <r>
      <rPr>
        <b/>
        <sz val="12"/>
        <color theme="1"/>
        <rFont val="Calibri"/>
        <family val="2"/>
        <scheme val="minor"/>
      </rPr>
      <t xml:space="preserve">. </t>
    </r>
    <r>
      <rPr>
        <sz val="12"/>
        <color theme="1"/>
        <rFont val="Calibri"/>
        <family val="2"/>
        <scheme val="minor"/>
      </rPr>
      <t>Tendrá valor PENDIENTE hasta que se rellene la hoja de postoperación y mantendrá la operación como viva</t>
    </r>
  </si>
  <si>
    <r>
      <t>Fecha:</t>
    </r>
    <r>
      <rPr>
        <sz val="12"/>
        <color theme="1"/>
        <rFont val="Calibri"/>
        <family val="2"/>
        <scheme val="minor"/>
      </rPr>
      <t xml:space="preserve"> fecha de inicio de la operación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(Formato DD-MM-AA)</t>
    </r>
  </si>
  <si>
    <r>
      <t xml:space="preserve">Fecha: </t>
    </r>
    <r>
      <rPr>
        <sz val="12"/>
        <color theme="1"/>
        <rFont val="Calibri"/>
        <family val="2"/>
        <scheme val="minor"/>
      </rPr>
      <t>fecha de primera salida de la operación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(Formato DD-MM-AA)</t>
    </r>
  </si>
  <si>
    <r>
      <t xml:space="preserve">PostOperación </t>
    </r>
    <r>
      <rPr>
        <sz val="14"/>
        <color theme="1"/>
        <rFont val="Calibri"/>
        <family val="2"/>
        <scheme val="minor"/>
      </rPr>
      <t>(Análisis de traders realizados una vez finalizados)</t>
    </r>
  </si>
  <si>
    <t>Las celdas en rojo significan que falta algo por hacer</t>
  </si>
  <si>
    <r>
      <t xml:space="preserve">Precio contrato: </t>
    </r>
    <r>
      <rPr>
        <sz val="12"/>
        <color theme="1"/>
        <rFont val="Calibri"/>
        <family val="2"/>
        <scheme val="minor"/>
      </rPr>
      <t>precio de la segunda salida</t>
    </r>
  </si>
  <si>
    <r>
      <t xml:space="preserve">Número de contratos: </t>
    </r>
    <r>
      <rPr>
        <sz val="12"/>
        <color theme="1"/>
        <rFont val="Calibri"/>
        <family val="2"/>
        <scheme val="minor"/>
      </rPr>
      <t>número de contratos de la segunda salida</t>
    </r>
  </si>
  <si>
    <r>
      <t xml:space="preserve">Gastos: </t>
    </r>
    <r>
      <rPr>
        <sz val="12"/>
        <color theme="1"/>
        <rFont val="Calibri"/>
        <family val="2"/>
        <scheme val="minor"/>
      </rPr>
      <t>gastos de la segunda salida</t>
    </r>
  </si>
  <si>
    <r>
      <t xml:space="preserve">Stop profit: </t>
    </r>
    <r>
      <rPr>
        <sz val="12"/>
        <color theme="1"/>
        <rFont val="Calibri"/>
        <family val="2"/>
        <scheme val="minor"/>
      </rPr>
      <t>permite seleccionar de un combo si se ha establedido stop profit en la operación (Colocado) o no (pendiente)</t>
    </r>
    <r>
      <rPr>
        <b/>
        <sz val="12"/>
        <color theme="1"/>
        <rFont val="Calibri"/>
        <family val="2"/>
        <scheme val="minor"/>
      </rPr>
      <t xml:space="preserve">. </t>
    </r>
    <r>
      <rPr>
        <sz val="12"/>
        <color theme="1"/>
        <rFont val="Calibri"/>
        <family val="2"/>
        <scheme val="minor"/>
      </rPr>
      <t>También tiene el valor No Aplica cuando no se estableció stop profit para el trade</t>
    </r>
  </si>
  <si>
    <t>Instrucciones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</si>
</sst>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\-mm\-yy;@"/>
    <numFmt numFmtId="166" formatCode="0.0"/>
  </numFmts>
  <fonts count="15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 (Cuerpo)_x0000_"/>
    </font>
    <font>
      <b/>
      <sz val="18"/>
      <color theme="1"/>
      <name val="Calibri"/>
      <family val="2"/>
      <scheme val="minor"/>
    </font>
    <font>
      <b/>
      <sz val="16"/>
      <color theme="1"/>
      <name val="Calibri (Cuerpo)_x0000_"/>
    </font>
    <font>
      <b/>
      <sz val="12"/>
      <color theme="1"/>
      <name val="Calibri (Cuerpo)_x0000_"/>
    </font>
    <font>
      <b/>
      <sz val="13"/>
      <color theme="1"/>
      <name val="Helvetica Neue"/>
      <family val="2"/>
    </font>
    <font>
      <sz val="16"/>
      <color rgb="FF1E1E1E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Fill="1"/>
    <xf numFmtId="0" fontId="6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" fontId="0" fillId="0" borderId="0" xfId="0" applyNumberFormat="1" applyAlignment="1"/>
    <xf numFmtId="0" fontId="0" fillId="0" borderId="10" xfId="0" applyBorder="1"/>
    <xf numFmtId="0" fontId="0" fillId="4" borderId="0" xfId="0" applyFill="1"/>
    <xf numFmtId="0" fontId="0" fillId="0" borderId="0" xfId="0" applyBorder="1" applyAlignment="1">
      <alignment horizontal="left" indent="3"/>
    </xf>
    <xf numFmtId="0" fontId="0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0" fillId="0" borderId="0" xfId="0" applyBorder="1" applyAlignment="1">
      <alignment horizontal="left" indent="4"/>
    </xf>
    <xf numFmtId="0" fontId="0" fillId="0" borderId="0" xfId="0" applyBorder="1" applyAlignment="1">
      <alignment horizontal="left" indent="2"/>
    </xf>
    <xf numFmtId="0" fontId="7" fillId="0" borderId="11" xfId="0" applyFont="1" applyBorder="1"/>
    <xf numFmtId="0" fontId="0" fillId="0" borderId="16" xfId="0" applyFont="1" applyBorder="1" applyAlignment="1">
      <alignment horizontal="left" indent="3"/>
    </xf>
    <xf numFmtId="0" fontId="3" fillId="0" borderId="16" xfId="0" applyFont="1" applyBorder="1" applyAlignment="1">
      <alignment horizontal="left" indent="3"/>
    </xf>
    <xf numFmtId="0" fontId="3" fillId="0" borderId="15" xfId="0" applyFont="1" applyBorder="1" applyAlignment="1">
      <alignment horizontal="left" indent="3"/>
    </xf>
    <xf numFmtId="0" fontId="3" fillId="0" borderId="16" xfId="0" applyFont="1" applyBorder="1" applyAlignment="1">
      <alignment horizontal="left" indent="5"/>
    </xf>
    <xf numFmtId="0" fontId="3" fillId="0" borderId="16" xfId="0" applyFont="1" applyBorder="1" applyAlignment="1">
      <alignment horizontal="left" indent="4"/>
    </xf>
    <xf numFmtId="0" fontId="3" fillId="0" borderId="16" xfId="0" applyFont="1" applyBorder="1" applyAlignment="1">
      <alignment horizontal="left" indent="2"/>
    </xf>
    <xf numFmtId="0" fontId="3" fillId="0" borderId="15" xfId="0" applyFont="1" applyBorder="1" applyAlignment="1">
      <alignment horizontal="left" indent="5"/>
    </xf>
    <xf numFmtId="0" fontId="0" fillId="0" borderId="15" xfId="0" applyFont="1" applyBorder="1" applyAlignment="1">
      <alignment horizontal="left" indent="3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0" fillId="0" borderId="21" xfId="0" applyBorder="1"/>
    <xf numFmtId="164" fontId="0" fillId="4" borderId="21" xfId="0" applyNumberFormat="1" applyFill="1" applyBorder="1"/>
    <xf numFmtId="0" fontId="0" fillId="4" borderId="21" xfId="0" applyFill="1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166" fontId="0" fillId="4" borderId="21" xfId="0" applyNumberFormat="1" applyFill="1" applyBorder="1"/>
    <xf numFmtId="1" fontId="0" fillId="4" borderId="0" xfId="0" applyNumberFormat="1" applyFill="1" applyAlignment="1"/>
    <xf numFmtId="0" fontId="10" fillId="0" borderId="0" xfId="0" applyFont="1" applyBorder="1"/>
    <xf numFmtId="0" fontId="1" fillId="5" borderId="0" xfId="0" applyFont="1" applyFill="1"/>
    <xf numFmtId="164" fontId="0" fillId="5" borderId="0" xfId="0" applyNumberFormat="1" applyFill="1"/>
    <xf numFmtId="0" fontId="0" fillId="5" borderId="0" xfId="0" applyFill="1"/>
    <xf numFmtId="1" fontId="0" fillId="0" borderId="0" xfId="0" applyNumberFormat="1"/>
    <xf numFmtId="0" fontId="11" fillId="0" borderId="9" xfId="0" applyFont="1" applyBorder="1"/>
    <xf numFmtId="164" fontId="0" fillId="5" borderId="27" xfId="0" applyNumberFormat="1" applyFill="1" applyBorder="1"/>
    <xf numFmtId="0" fontId="0" fillId="5" borderId="12" xfId="0" applyFill="1" applyBorder="1"/>
    <xf numFmtId="0" fontId="1" fillId="5" borderId="10" xfId="0" applyFont="1" applyFill="1" applyBorder="1"/>
    <xf numFmtId="164" fontId="0" fillId="5" borderId="0" xfId="0" applyNumberFormat="1" applyFill="1" applyBorder="1"/>
    <xf numFmtId="0" fontId="0" fillId="5" borderId="17" xfId="0" applyFill="1" applyBorder="1"/>
    <xf numFmtId="0" fontId="1" fillId="2" borderId="10" xfId="0" applyFont="1" applyFill="1" applyBorder="1"/>
    <xf numFmtId="0" fontId="0" fillId="4" borderId="0" xfId="0" applyFill="1" applyBorder="1"/>
    <xf numFmtId="0" fontId="0" fillId="0" borderId="17" xfId="0" applyBorder="1"/>
    <xf numFmtId="10" fontId="0" fillId="4" borderId="0" xfId="0" applyNumberFormat="1" applyFill="1" applyBorder="1"/>
    <xf numFmtId="0" fontId="1" fillId="2" borderId="13" xfId="0" applyFont="1" applyFill="1" applyBorder="1"/>
    <xf numFmtId="0" fontId="0" fillId="0" borderId="14" xfId="0" applyBorder="1"/>
    <xf numFmtId="0" fontId="0" fillId="0" borderId="12" xfId="0" applyBorder="1"/>
    <xf numFmtId="0" fontId="12" fillId="0" borderId="16" xfId="0" applyFont="1" applyBorder="1" applyAlignment="1">
      <alignment horizontal="left" indent="1"/>
    </xf>
    <xf numFmtId="164" fontId="0" fillId="0" borderId="17" xfId="0" applyNumberFormat="1" applyBorder="1" applyProtection="1">
      <protection locked="0"/>
    </xf>
    <xf numFmtId="9" fontId="0" fillId="0" borderId="17" xfId="0" applyNumberFormat="1" applyBorder="1" applyProtection="1">
      <protection locked="0"/>
    </xf>
    <xf numFmtId="9" fontId="0" fillId="0" borderId="14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165" fontId="0" fillId="0" borderId="21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1" fontId="0" fillId="0" borderId="21" xfId="0" applyNumberFormat="1" applyBorder="1" applyProtection="1">
      <protection locked="0"/>
    </xf>
    <xf numFmtId="0" fontId="0" fillId="0" borderId="0" xfId="0" applyProtection="1">
      <protection locked="0"/>
    </xf>
    <xf numFmtId="166" fontId="0" fillId="4" borderId="8" xfId="0" applyNumberFormat="1" applyFill="1" applyBorder="1"/>
    <xf numFmtId="0" fontId="0" fillId="4" borderId="21" xfId="0" applyFill="1" applyBorder="1" applyProtection="1"/>
    <xf numFmtId="0" fontId="0" fillId="0" borderId="21" xfId="0" applyFill="1" applyBorder="1" applyProtection="1">
      <protection locked="0"/>
    </xf>
    <xf numFmtId="165" fontId="0" fillId="0" borderId="21" xfId="0" applyNumberFormat="1" applyFill="1" applyBorder="1" applyProtection="1">
      <protection locked="0"/>
    </xf>
    <xf numFmtId="164" fontId="0" fillId="0" borderId="21" xfId="0" applyNumberFormat="1" applyFill="1" applyBorder="1" applyProtection="1">
      <protection locked="0"/>
    </xf>
    <xf numFmtId="0" fontId="13" fillId="0" borderId="0" xfId="0" applyFont="1"/>
    <xf numFmtId="164" fontId="0" fillId="4" borderId="0" xfId="0" applyNumberFormat="1" applyFill="1" applyBorder="1"/>
    <xf numFmtId="0" fontId="14" fillId="0" borderId="0" xfId="0" applyFont="1"/>
    <xf numFmtId="1" fontId="0" fillId="4" borderId="0" xfId="0" applyNumberFormat="1" applyFill="1" applyAlignment="1" applyProtection="1">
      <protection locked="0"/>
    </xf>
    <xf numFmtId="0" fontId="0" fillId="0" borderId="11" xfId="0" applyBorder="1"/>
    <xf numFmtId="0" fontId="0" fillId="0" borderId="16" xfId="0" applyBorder="1"/>
    <xf numFmtId="0" fontId="0" fillId="0" borderId="15" xfId="0" applyBorder="1"/>
    <xf numFmtId="0" fontId="0" fillId="4" borderId="20" xfId="0" applyFill="1" applyBorder="1" applyProtection="1">
      <protection locked="0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2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4056-329D-D04F-9E93-53F6D93626A6}">
  <dimension ref="B1:B65"/>
  <sheetViews>
    <sheetView showGridLines="0" workbookViewId="0">
      <selection activeCell="B1" sqref="B1"/>
    </sheetView>
  </sheetViews>
  <sheetFormatPr baseColWidth="10" defaultColWidth="10.875" defaultRowHeight="15.75"/>
  <cols>
    <col min="1" max="1" width="10.875" style="3"/>
    <col min="2" max="2" width="180.875" style="3" bestFit="1" customWidth="1"/>
    <col min="3" max="16384" width="10.875" style="3"/>
  </cols>
  <sheetData>
    <row r="1" spans="2:2" ht="23.25">
      <c r="B1" s="43" t="s">
        <v>124</v>
      </c>
    </row>
    <row r="2" spans="2:2" ht="16.5" thickBot="1"/>
    <row r="3" spans="2:2">
      <c r="B3" s="83" t="s">
        <v>119</v>
      </c>
    </row>
    <row r="4" spans="2:2">
      <c r="B4" s="84" t="s">
        <v>56</v>
      </c>
    </row>
    <row r="5" spans="2:2">
      <c r="B5" s="84" t="s">
        <v>113</v>
      </c>
    </row>
    <row r="6" spans="2:2" ht="16.5" thickBot="1">
      <c r="B6" s="85" t="s">
        <v>90</v>
      </c>
    </row>
    <row r="9" spans="2:2" ht="23.25">
      <c r="B9" s="43" t="s">
        <v>40</v>
      </c>
    </row>
    <row r="10" spans="2:2" ht="16.5" thickBot="1"/>
    <row r="11" spans="2:2" ht="18.95" customHeight="1">
      <c r="B11" s="21" t="s">
        <v>67</v>
      </c>
    </row>
    <row r="12" spans="2:2" ht="18.95" customHeight="1">
      <c r="B12" s="61" t="s">
        <v>102</v>
      </c>
    </row>
    <row r="13" spans="2:2" s="14" customFormat="1" ht="15.95" customHeight="1">
      <c r="B13" s="22" t="s">
        <v>85</v>
      </c>
    </row>
    <row r="14" spans="2:2" s="14" customFormat="1" ht="15.95" customHeight="1">
      <c r="B14" s="23" t="s">
        <v>103</v>
      </c>
    </row>
    <row r="15" spans="2:2" s="14" customFormat="1" ht="15.95" customHeight="1">
      <c r="B15" s="23" t="s">
        <v>104</v>
      </c>
    </row>
    <row r="16" spans="2:2" ht="18.95" customHeight="1">
      <c r="B16" s="61" t="s">
        <v>105</v>
      </c>
    </row>
    <row r="17" spans="2:2" s="14" customFormat="1" ht="15.95" customHeight="1">
      <c r="B17" s="22" t="s">
        <v>86</v>
      </c>
    </row>
    <row r="18" spans="2:2" s="14" customFormat="1" ht="15.95" customHeight="1">
      <c r="B18" s="22" t="s">
        <v>87</v>
      </c>
    </row>
    <row r="19" spans="2:2" s="14" customFormat="1" ht="15.95" customHeight="1">
      <c r="B19" s="22" t="s">
        <v>88</v>
      </c>
    </row>
    <row r="20" spans="2:2" s="14" customFormat="1" ht="15.95" customHeight="1">
      <c r="B20" s="23" t="s">
        <v>48</v>
      </c>
    </row>
    <row r="21" spans="2:2" s="14" customFormat="1" ht="17.100000000000001" customHeight="1" thickBot="1">
      <c r="B21" s="24" t="s">
        <v>55</v>
      </c>
    </row>
    <row r="22" spans="2:2" ht="16.5" thickBot="1">
      <c r="B22" s="15"/>
    </row>
    <row r="23" spans="2:2" ht="18.75">
      <c r="B23" s="21" t="s">
        <v>83</v>
      </c>
    </row>
    <row r="24" spans="2:2" s="14" customFormat="1">
      <c r="B24" s="23" t="s">
        <v>57</v>
      </c>
    </row>
    <row r="25" spans="2:2" s="14" customFormat="1">
      <c r="B25" s="23" t="s">
        <v>58</v>
      </c>
    </row>
    <row r="26" spans="2:2" s="14" customFormat="1">
      <c r="B26" s="23" t="s">
        <v>65</v>
      </c>
    </row>
    <row r="27" spans="2:2" s="18" customFormat="1">
      <c r="B27" s="25" t="s">
        <v>59</v>
      </c>
    </row>
    <row r="28" spans="2:2" s="18" customFormat="1">
      <c r="B28" s="25" t="s">
        <v>63</v>
      </c>
    </row>
    <row r="29" spans="2:2" s="18" customFormat="1">
      <c r="B29" s="25" t="s">
        <v>96</v>
      </c>
    </row>
    <row r="30" spans="2:2" s="18" customFormat="1">
      <c r="B30" s="25" t="s">
        <v>64</v>
      </c>
    </row>
    <row r="31" spans="2:2" s="18" customFormat="1">
      <c r="B31" s="25" t="s">
        <v>116</v>
      </c>
    </row>
    <row r="32" spans="2:2" s="18" customFormat="1">
      <c r="B32" s="25" t="s">
        <v>62</v>
      </c>
    </row>
    <row r="33" spans="2:2" s="18" customFormat="1">
      <c r="B33" s="25" t="s">
        <v>60</v>
      </c>
    </row>
    <row r="34" spans="2:2" s="18" customFormat="1">
      <c r="B34" s="25" t="s">
        <v>61</v>
      </c>
    </row>
    <row r="35" spans="2:2" s="18" customFormat="1">
      <c r="B35" s="25" t="s">
        <v>89</v>
      </c>
    </row>
    <row r="36" spans="2:2" s="14" customFormat="1">
      <c r="B36" s="23" t="s">
        <v>66</v>
      </c>
    </row>
    <row r="37" spans="2:2" s="18" customFormat="1">
      <c r="B37" s="25" t="s">
        <v>97</v>
      </c>
    </row>
    <row r="38" spans="2:2" s="18" customFormat="1">
      <c r="B38" s="25" t="s">
        <v>123</v>
      </c>
    </row>
    <row r="39" spans="2:2" s="14" customFormat="1">
      <c r="B39" s="23" t="s">
        <v>68</v>
      </c>
    </row>
    <row r="40" spans="2:2" s="19" customFormat="1">
      <c r="B40" s="26" t="s">
        <v>69</v>
      </c>
    </row>
    <row r="41" spans="2:2" s="18" customFormat="1">
      <c r="B41" s="25" t="s">
        <v>117</v>
      </c>
    </row>
    <row r="42" spans="2:2">
      <c r="B42" s="25" t="s">
        <v>70</v>
      </c>
    </row>
    <row r="43" spans="2:2">
      <c r="B43" s="25" t="s">
        <v>71</v>
      </c>
    </row>
    <row r="44" spans="2:2">
      <c r="B44" s="25" t="s">
        <v>72</v>
      </c>
    </row>
    <row r="45" spans="2:2" s="19" customFormat="1">
      <c r="B45" s="26" t="s">
        <v>73</v>
      </c>
    </row>
    <row r="46" spans="2:2" s="18" customFormat="1">
      <c r="B46" s="25" t="s">
        <v>114</v>
      </c>
    </row>
    <row r="47" spans="2:2">
      <c r="B47" s="25" t="s">
        <v>120</v>
      </c>
    </row>
    <row r="48" spans="2:2">
      <c r="B48" s="25" t="s">
        <v>121</v>
      </c>
    </row>
    <row r="49" spans="2:2">
      <c r="B49" s="25" t="s">
        <v>122</v>
      </c>
    </row>
    <row r="50" spans="2:2" s="20" customFormat="1">
      <c r="B50" s="27" t="s">
        <v>74</v>
      </c>
    </row>
    <row r="51" spans="2:2" s="14" customFormat="1">
      <c r="B51" s="25" t="s">
        <v>75</v>
      </c>
    </row>
    <row r="52" spans="2:2" s="18" customFormat="1">
      <c r="B52" s="25" t="s">
        <v>76</v>
      </c>
    </row>
    <row r="53" spans="2:2" s="18" customFormat="1">
      <c r="B53" s="25" t="s">
        <v>77</v>
      </c>
    </row>
    <row r="54" spans="2:2" s="18" customFormat="1" ht="16.5" thickBot="1">
      <c r="B54" s="28" t="s">
        <v>115</v>
      </c>
    </row>
    <row r="55" spans="2:2" s="18" customFormat="1" ht="16.5" thickBot="1">
      <c r="B55" s="17"/>
    </row>
    <row r="56" spans="2:2" ht="18.75">
      <c r="B56" s="21" t="s">
        <v>84</v>
      </c>
    </row>
    <row r="57" spans="2:2" s="14" customFormat="1">
      <c r="B57" s="23" t="s">
        <v>78</v>
      </c>
    </row>
    <row r="58" spans="2:2" s="14" customFormat="1">
      <c r="B58" s="23" t="s">
        <v>79</v>
      </c>
    </row>
    <row r="59" spans="2:2" s="14" customFormat="1" ht="16.5" thickBot="1">
      <c r="B59" s="29" t="s">
        <v>80</v>
      </c>
    </row>
    <row r="60" spans="2:2" ht="16.5" thickBot="1">
      <c r="B60" s="16"/>
    </row>
    <row r="61" spans="2:2" ht="18.75">
      <c r="B61" s="21" t="s">
        <v>118</v>
      </c>
    </row>
    <row r="62" spans="2:2" s="14" customFormat="1">
      <c r="B62" s="23" t="s">
        <v>78</v>
      </c>
    </row>
    <row r="63" spans="2:2" s="14" customFormat="1">
      <c r="B63" s="23" t="s">
        <v>79</v>
      </c>
    </row>
    <row r="64" spans="2:2" s="14" customFormat="1" ht="16.5" thickBot="1">
      <c r="B64" s="29" t="s">
        <v>81</v>
      </c>
    </row>
    <row r="65" spans="2:2">
      <c r="B65" s="16"/>
    </row>
  </sheetData>
  <sheetProtection sheet="1" objects="1" scenarios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8"/>
  <sheetViews>
    <sheetView workbookViewId="0">
      <selection activeCell="C7" sqref="C7"/>
    </sheetView>
  </sheetViews>
  <sheetFormatPr baseColWidth="10" defaultRowHeight="15.75"/>
  <cols>
    <col min="1" max="1" width="8" customWidth="1"/>
    <col min="2" max="2" width="32" bestFit="1" customWidth="1"/>
    <col min="3" max="3" width="11.125" bestFit="1" customWidth="1"/>
    <col min="4" max="4" width="13.625" bestFit="1" customWidth="1"/>
    <col min="7" max="7" width="11.5" bestFit="1" customWidth="1"/>
    <col min="11" max="11" width="11.5" bestFit="1" customWidth="1"/>
  </cols>
  <sheetData>
    <row r="1" spans="2:4" ht="16.5" thickBot="1"/>
    <row r="2" spans="2:4" ht="20.25">
      <c r="B2" s="48" t="s">
        <v>100</v>
      </c>
      <c r="C2" s="60"/>
    </row>
    <row r="3" spans="2:4">
      <c r="B3" s="12"/>
      <c r="C3" s="56"/>
    </row>
    <row r="4" spans="2:4">
      <c r="B4" s="54" t="s">
        <v>30</v>
      </c>
      <c r="C4" s="62" t="s">
        <v>110</v>
      </c>
    </row>
    <row r="5" spans="2:4">
      <c r="B5" s="54" t="s">
        <v>99</v>
      </c>
      <c r="C5" s="63" t="s">
        <v>110</v>
      </c>
    </row>
    <row r="6" spans="2:4" ht="16.5" thickBot="1">
      <c r="B6" s="58" t="s">
        <v>98</v>
      </c>
      <c r="C6" s="64" t="s">
        <v>110</v>
      </c>
    </row>
    <row r="7" spans="2:4" s="46" customFormat="1">
      <c r="B7" s="44"/>
      <c r="C7" s="45"/>
    </row>
    <row r="8" spans="2:4" s="46" customFormat="1" ht="16.5" thickBot="1">
      <c r="B8" s="44"/>
      <c r="C8" s="45"/>
    </row>
    <row r="9" spans="2:4" s="46" customFormat="1" ht="20.25">
      <c r="B9" s="48" t="s">
        <v>101</v>
      </c>
      <c r="C9" s="49"/>
      <c r="D9" s="50"/>
    </row>
    <row r="10" spans="2:4" s="46" customFormat="1">
      <c r="B10" s="51"/>
      <c r="C10" s="52"/>
      <c r="D10" s="53"/>
    </row>
    <row r="11" spans="2:4">
      <c r="B11" s="54" t="s">
        <v>31</v>
      </c>
      <c r="C11" s="80">
        <f>SUMIF(Trades!L4:L3999,"=PENDIENTE",Trades!K4:K3999)</f>
        <v>0</v>
      </c>
      <c r="D11" s="56" t="str">
        <f>IF(OR(C4="PENDIENTE",C5="PENDIENTE",C6="PENDIENTE"),"PENDIENTE",IF(C11&gt;(C4*C5),"SOBREPASADO","CORRECTO"))</f>
        <v>PENDIENTE</v>
      </c>
    </row>
    <row r="12" spans="2:4">
      <c r="B12" s="54" t="s">
        <v>45</v>
      </c>
      <c r="C12" s="55">
        <f>COUNTIFS(Trades!V4:V3999,"&lt;&gt;0",Trades!Y4:Y3999,"=PENDIENTE")</f>
        <v>0</v>
      </c>
      <c r="D12" s="56"/>
    </row>
    <row r="13" spans="2:4">
      <c r="B13" s="54" t="s">
        <v>108</v>
      </c>
      <c r="C13" s="55">
        <f>COUNTA(Trades!B4:'Trades'!B3999)</f>
        <v>0</v>
      </c>
      <c r="D13" s="56"/>
    </row>
    <row r="14" spans="2:4">
      <c r="B14" s="54" t="s">
        <v>48</v>
      </c>
      <c r="C14" s="57">
        <f>IF(C13=0,0,(COUNTIF(Trades!W4:W3999,"SI")/Generales!C13))</f>
        <v>0</v>
      </c>
      <c r="D14" s="56"/>
    </row>
    <row r="15" spans="2:4" ht="16.5" thickBot="1">
      <c r="B15" s="58" t="s">
        <v>47</v>
      </c>
      <c r="C15" s="74">
        <f>IF(COUNTA(Trades!B4:'Trades'!B3999)=0,0,SUMIF(Trades!W4:W3999,"&lt;&gt;PENDIENTE",Trades!X4:X3999)/COUNTA(Trades!B4:'Trades'!B3999))</f>
        <v>0</v>
      </c>
      <c r="D15" s="59"/>
    </row>
    <row r="27" spans="5:7" ht="20.25">
      <c r="G27" s="81"/>
    </row>
    <row r="28" spans="5:7" ht="16.5">
      <c r="E28" s="4"/>
      <c r="G28" s="79"/>
    </row>
  </sheetData>
  <conditionalFormatting sqref="D11:D12">
    <cfRule type="cellIs" dxfId="22" priority="3" operator="equal">
      <formula>"SOBREPASADO"</formula>
    </cfRule>
    <cfRule type="cellIs" dxfId="21" priority="4" operator="equal">
      <formula>"CORRECTO"</formula>
    </cfRule>
  </conditionalFormatting>
  <conditionalFormatting sqref="C4:C6">
    <cfRule type="cellIs" dxfId="20" priority="2" operator="equal">
      <formula>"PENDIENTE"</formula>
    </cfRule>
  </conditionalFormatting>
  <conditionalFormatting sqref="D11">
    <cfRule type="cellIs" dxfId="19" priority="1" operator="equal">
      <formula>"PENDIENTE"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30FA5-C2ED-834C-83F4-8C82D299EEA7}">
  <dimension ref="A1:Z96"/>
  <sheetViews>
    <sheetView tabSelected="1" zoomScale="90" zoomScaleNormal="90" workbookViewId="0">
      <selection activeCell="B4" sqref="B4"/>
    </sheetView>
  </sheetViews>
  <sheetFormatPr baseColWidth="10" defaultRowHeight="15.75"/>
  <cols>
    <col min="1" max="1" width="6.125" bestFit="1" customWidth="1"/>
    <col min="2" max="2" width="11.125" customWidth="1"/>
    <col min="3" max="3" width="8.5" bestFit="1" customWidth="1"/>
    <col min="4" max="4" width="9.125" bestFit="1" customWidth="1"/>
    <col min="5" max="5" width="15" bestFit="1" customWidth="1"/>
    <col min="6" max="6" width="11.625" customWidth="1"/>
    <col min="7" max="7" width="12" customWidth="1"/>
    <col min="8" max="8" width="10.625" customWidth="1"/>
    <col min="9" max="9" width="9.5" bestFit="1" customWidth="1"/>
    <col min="10" max="10" width="10" customWidth="1"/>
    <col min="11" max="11" width="11.875" bestFit="1" customWidth="1"/>
    <col min="12" max="12" width="11.125" bestFit="1" customWidth="1"/>
    <col min="13" max="13" width="10.375" bestFit="1" customWidth="1"/>
    <col min="14" max="14" width="11.625" customWidth="1"/>
    <col min="15" max="15" width="12.125" customWidth="1"/>
    <col min="16" max="16" width="9.5" bestFit="1" customWidth="1"/>
    <col min="17" max="17" width="9.125" customWidth="1"/>
    <col min="18" max="21" width="9.5" customWidth="1"/>
    <col min="22" max="22" width="9.875" bestFit="1" customWidth="1"/>
    <col min="24" max="24" width="9" bestFit="1" customWidth="1"/>
    <col min="25" max="25" width="11.5" bestFit="1" customWidth="1"/>
  </cols>
  <sheetData>
    <row r="1" spans="1:26" ht="24" thickBot="1">
      <c r="A1" s="93"/>
      <c r="B1" s="93"/>
      <c r="C1" s="87" t="s">
        <v>6</v>
      </c>
      <c r="D1" s="88"/>
      <c r="E1" s="88"/>
      <c r="F1" s="88"/>
      <c r="G1" s="88"/>
      <c r="H1" s="88"/>
      <c r="I1" s="88"/>
      <c r="J1" s="88"/>
      <c r="K1" s="89"/>
      <c r="L1" s="95" t="s">
        <v>7</v>
      </c>
      <c r="M1" s="96"/>
      <c r="N1" s="90" t="s">
        <v>36</v>
      </c>
      <c r="O1" s="91"/>
      <c r="P1" s="91"/>
      <c r="Q1" s="91"/>
      <c r="R1" s="91"/>
      <c r="S1" s="91"/>
      <c r="T1" s="91"/>
      <c r="U1" s="91"/>
      <c r="V1" s="87" t="s">
        <v>9</v>
      </c>
      <c r="W1" s="88"/>
      <c r="X1" s="88"/>
      <c r="Y1" s="89"/>
      <c r="Z1" s="3"/>
    </row>
    <row r="2" spans="1:26" ht="24" thickBot="1">
      <c r="A2" s="94"/>
      <c r="B2" s="94"/>
      <c r="C2" s="90"/>
      <c r="D2" s="91"/>
      <c r="E2" s="91"/>
      <c r="F2" s="91"/>
      <c r="G2" s="91"/>
      <c r="H2" s="91"/>
      <c r="I2" s="91"/>
      <c r="J2" s="91"/>
      <c r="K2" s="92"/>
      <c r="L2" s="90"/>
      <c r="M2" s="92"/>
      <c r="N2" s="97" t="s">
        <v>37</v>
      </c>
      <c r="O2" s="98"/>
      <c r="P2" s="98"/>
      <c r="Q2" s="99"/>
      <c r="R2" s="97" t="s">
        <v>38</v>
      </c>
      <c r="S2" s="98"/>
      <c r="T2" s="98"/>
      <c r="U2" s="98"/>
      <c r="V2" s="90"/>
      <c r="W2" s="91"/>
      <c r="X2" s="91"/>
      <c r="Y2" s="92"/>
      <c r="Z2" s="12"/>
    </row>
    <row r="3" spans="1:26" ht="31.5">
      <c r="A3" s="30" t="s">
        <v>0</v>
      </c>
      <c r="B3" s="30" t="s">
        <v>1</v>
      </c>
      <c r="C3" s="31" t="s">
        <v>17</v>
      </c>
      <c r="D3" s="32" t="s">
        <v>82</v>
      </c>
      <c r="E3" s="31" t="s">
        <v>91</v>
      </c>
      <c r="F3" s="31" t="s">
        <v>5</v>
      </c>
      <c r="G3" s="31" t="s">
        <v>10</v>
      </c>
      <c r="H3" s="32" t="s">
        <v>34</v>
      </c>
      <c r="I3" s="32" t="s">
        <v>35</v>
      </c>
      <c r="J3" s="32" t="s">
        <v>2</v>
      </c>
      <c r="K3" s="32" t="s">
        <v>3</v>
      </c>
      <c r="L3" s="31" t="s">
        <v>15</v>
      </c>
      <c r="M3" s="31" t="s">
        <v>16</v>
      </c>
      <c r="N3" s="31" t="s">
        <v>11</v>
      </c>
      <c r="O3" s="32" t="s">
        <v>34</v>
      </c>
      <c r="P3" s="32" t="s">
        <v>35</v>
      </c>
      <c r="Q3" s="31" t="s">
        <v>13</v>
      </c>
      <c r="R3" s="33" t="s">
        <v>11</v>
      </c>
      <c r="S3" s="34" t="s">
        <v>34</v>
      </c>
      <c r="T3" s="34" t="s">
        <v>35</v>
      </c>
      <c r="U3" s="34" t="s">
        <v>13</v>
      </c>
      <c r="V3" s="31" t="s">
        <v>29</v>
      </c>
      <c r="W3" s="33" t="s">
        <v>12</v>
      </c>
      <c r="X3" s="34" t="s">
        <v>46</v>
      </c>
      <c r="Y3" s="34" t="s">
        <v>14</v>
      </c>
    </row>
    <row r="4" spans="1:26">
      <c r="A4" s="86">
        <v>1</v>
      </c>
      <c r="B4" s="65"/>
      <c r="C4" s="35" t="str">
        <f>IF(COUNTBLANK(Checklist!C2:M2)=0,"OK","ERROR")</f>
        <v>ERROR</v>
      </c>
      <c r="D4" s="65"/>
      <c r="E4" s="65"/>
      <c r="F4" s="65"/>
      <c r="G4" s="70"/>
      <c r="H4" s="71"/>
      <c r="I4" s="72"/>
      <c r="J4" s="71"/>
      <c r="K4" s="36">
        <f>ABS(SUM(H4-J4)*I4)</f>
        <v>0</v>
      </c>
      <c r="L4" s="76" t="s">
        <v>110</v>
      </c>
      <c r="M4" s="76" t="s">
        <v>110</v>
      </c>
      <c r="N4" s="77"/>
      <c r="O4" s="78"/>
      <c r="P4" s="76"/>
      <c r="Q4" s="78"/>
      <c r="R4" s="77"/>
      <c r="S4" s="76"/>
      <c r="T4" s="76"/>
      <c r="U4" s="76"/>
      <c r="V4" s="36">
        <f>(((O4*P4)-Q4)+((S4*T4)-U4))-(H4*I4)</f>
        <v>0</v>
      </c>
      <c r="W4" s="37" t="str">
        <f>IF(V4&gt;0,"SI",IF(V4&lt;0,"NO","PENDIENTE"))</f>
        <v>PENDIENTE</v>
      </c>
      <c r="X4" s="41">
        <f>IF(J4=0,0,V4/K4)</f>
        <v>0</v>
      </c>
      <c r="Y4" s="75" t="str">
        <f>IF(OR( ISBLANK(PostOperacion!D3),ISBLANK(PostOperacion!F3),ISBLANK(PostOperacion!H3),ISBLANK(PostOperacion!J3),ISBLANK(PostOperacion!L3)),"PENDIENTE",SUM(PostOperacion!D3,PostOperacion!F3,PostOperacion!H3,PostOperacion!J3,PostOperacion!L3)/5)</f>
        <v>PENDIENTE</v>
      </c>
    </row>
    <row r="5" spans="1:26">
      <c r="A5" s="86">
        <v>2</v>
      </c>
      <c r="B5" s="65"/>
      <c r="C5" s="35" t="str">
        <f>IF(COUNTBLANK(Checklist!C3:M3)=0,"OK","ERROR")</f>
        <v>ERROR</v>
      </c>
      <c r="D5" s="65"/>
      <c r="E5" s="65"/>
      <c r="F5" s="65"/>
      <c r="G5" s="70"/>
      <c r="H5" s="71"/>
      <c r="I5" s="72"/>
      <c r="J5" s="71"/>
      <c r="K5" s="36">
        <f>ABS(SUM(H5-J5)*I5)</f>
        <v>0</v>
      </c>
      <c r="L5" s="76" t="s">
        <v>110</v>
      </c>
      <c r="M5" s="76" t="s">
        <v>110</v>
      </c>
      <c r="N5" s="77"/>
      <c r="O5" s="78"/>
      <c r="P5" s="76"/>
      <c r="Q5" s="78"/>
      <c r="R5" s="77"/>
      <c r="S5" s="76"/>
      <c r="T5" s="76"/>
      <c r="U5" s="76"/>
      <c r="V5" s="36">
        <f>(((O5*P5)-Q5)+((S5*T5)-U5))-(H5*I5)</f>
        <v>0</v>
      </c>
      <c r="W5" s="37" t="str">
        <f>IF(V5&gt;0,"SI",IF(V5&lt;0,"NO","PENDIENTE"))</f>
        <v>PENDIENTE</v>
      </c>
      <c r="X5" s="41">
        <f>IF(J5=0,0,V5/K5)</f>
        <v>0</v>
      </c>
      <c r="Y5" s="75" t="str">
        <f>IF(OR( ISBLANK(PostOperacion!D4),ISBLANK(PostOperacion!F4),ISBLANK(PostOperacion!H4),ISBLANK(PostOperacion!J4),ISBLANK(PostOperacion!L4)),"PENDIENTE",SUM(PostOperacion!D4,PostOperacion!F4,PostOperacion!H4,PostOperacion!J4,PostOperacion!L4)/5)</f>
        <v>PENDIENTE</v>
      </c>
    </row>
    <row r="6" spans="1:26">
      <c r="A6" s="66"/>
      <c r="B6" s="67"/>
      <c r="C6" s="3"/>
      <c r="D6" s="67"/>
      <c r="E6" s="67"/>
      <c r="F6" s="67"/>
      <c r="G6" s="67"/>
      <c r="H6" s="67"/>
      <c r="I6" s="67"/>
      <c r="J6" s="6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8"/>
    </row>
    <row r="7" spans="1:26">
      <c r="A7" s="66"/>
      <c r="B7" s="67"/>
      <c r="C7" s="3"/>
      <c r="D7" s="67"/>
      <c r="E7" s="67"/>
      <c r="F7" s="67"/>
      <c r="G7" s="67"/>
      <c r="H7" s="67"/>
      <c r="I7" s="67"/>
      <c r="J7" s="6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8"/>
    </row>
    <row r="8" spans="1:26">
      <c r="A8" s="66"/>
      <c r="B8" s="67"/>
      <c r="C8" s="3"/>
      <c r="D8" s="67"/>
      <c r="E8" s="67"/>
      <c r="F8" s="67"/>
      <c r="G8" s="67"/>
      <c r="H8" s="67"/>
      <c r="I8" s="67"/>
      <c r="J8" s="6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8"/>
    </row>
    <row r="9" spans="1:26">
      <c r="A9" s="66"/>
      <c r="B9" s="67"/>
      <c r="C9" s="3"/>
      <c r="D9" s="67"/>
      <c r="E9" s="67"/>
      <c r="F9" s="67"/>
      <c r="G9" s="67"/>
      <c r="H9" s="67"/>
      <c r="I9" s="67"/>
      <c r="J9" s="6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8"/>
    </row>
    <row r="10" spans="1:26">
      <c r="A10" s="66"/>
      <c r="B10" s="67"/>
      <c r="C10" s="3"/>
      <c r="D10" s="67"/>
      <c r="E10" s="67"/>
      <c r="F10" s="67"/>
      <c r="G10" s="67"/>
      <c r="H10" s="67"/>
      <c r="I10" s="67"/>
      <c r="J10" s="6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8"/>
    </row>
    <row r="11" spans="1:26">
      <c r="A11" s="66"/>
      <c r="B11" s="67"/>
      <c r="C11" s="3"/>
      <c r="D11" s="67"/>
      <c r="E11" s="67"/>
      <c r="F11" s="67"/>
      <c r="G11" s="67"/>
      <c r="H11" s="67"/>
      <c r="I11" s="67"/>
      <c r="J11" s="6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8"/>
    </row>
    <row r="12" spans="1:26">
      <c r="A12" s="66"/>
      <c r="B12" s="67"/>
      <c r="C12" s="3"/>
      <c r="D12" s="67"/>
      <c r="E12" s="67"/>
      <c r="F12" s="67"/>
      <c r="G12" s="67"/>
      <c r="H12" s="67"/>
      <c r="I12" s="67"/>
      <c r="J12" s="6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8"/>
    </row>
    <row r="13" spans="1:26">
      <c r="A13" s="66"/>
      <c r="B13" s="67"/>
      <c r="C13" s="3"/>
      <c r="D13" s="67"/>
      <c r="E13" s="67"/>
      <c r="F13" s="67"/>
      <c r="G13" s="67"/>
      <c r="H13" s="67"/>
      <c r="I13" s="67"/>
      <c r="J13" s="6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8"/>
    </row>
    <row r="14" spans="1:26">
      <c r="A14" s="66"/>
      <c r="B14" s="67"/>
      <c r="C14" s="3"/>
      <c r="D14" s="67"/>
      <c r="E14" s="67"/>
      <c r="F14" s="67"/>
      <c r="G14" s="67"/>
      <c r="H14" s="67"/>
      <c r="I14" s="67"/>
      <c r="J14" s="6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8"/>
    </row>
    <row r="15" spans="1:26">
      <c r="A15" s="66"/>
      <c r="B15" s="67"/>
      <c r="C15" s="3"/>
      <c r="D15" s="67"/>
      <c r="E15" s="67"/>
      <c r="F15" s="67"/>
      <c r="G15" s="67"/>
      <c r="H15" s="67"/>
      <c r="I15" s="67"/>
      <c r="J15" s="6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8"/>
    </row>
    <row r="16" spans="1:26">
      <c r="A16" s="66"/>
      <c r="B16" s="67"/>
      <c r="C16" s="3"/>
      <c r="D16" s="67"/>
      <c r="E16" s="67"/>
      <c r="F16" s="67"/>
      <c r="G16" s="67"/>
      <c r="H16" s="67"/>
      <c r="I16" s="67"/>
      <c r="J16" s="6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8"/>
    </row>
    <row r="17" spans="1:25">
      <c r="A17" s="66"/>
      <c r="B17" s="67"/>
      <c r="C17" s="3"/>
      <c r="D17" s="67"/>
      <c r="E17" s="67"/>
      <c r="F17" s="67"/>
      <c r="G17" s="67"/>
      <c r="H17" s="67"/>
      <c r="I17" s="67"/>
      <c r="J17" s="6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8"/>
    </row>
    <row r="18" spans="1:25">
      <c r="A18" s="66"/>
      <c r="B18" s="67"/>
      <c r="C18" s="3"/>
      <c r="D18" s="67"/>
      <c r="E18" s="67"/>
      <c r="F18" s="67"/>
      <c r="G18" s="67"/>
      <c r="H18" s="67"/>
      <c r="I18" s="67"/>
      <c r="J18" s="6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8"/>
    </row>
    <row r="19" spans="1:25">
      <c r="A19" s="66"/>
      <c r="B19" s="67"/>
      <c r="C19" s="3"/>
      <c r="D19" s="67"/>
      <c r="E19" s="67"/>
      <c r="F19" s="67"/>
      <c r="G19" s="67"/>
      <c r="H19" s="67"/>
      <c r="I19" s="67"/>
      <c r="J19" s="6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8"/>
    </row>
    <row r="20" spans="1:25">
      <c r="A20" s="66"/>
      <c r="B20" s="67"/>
      <c r="C20" s="3"/>
      <c r="D20" s="67"/>
      <c r="E20" s="67"/>
      <c r="F20" s="67"/>
      <c r="G20" s="67"/>
      <c r="H20" s="67"/>
      <c r="I20" s="67"/>
      <c r="J20" s="6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8"/>
    </row>
    <row r="21" spans="1:25">
      <c r="A21" s="66"/>
      <c r="B21" s="67"/>
      <c r="C21" s="3"/>
      <c r="D21" s="67"/>
      <c r="E21" s="67"/>
      <c r="F21" s="67"/>
      <c r="G21" s="67"/>
      <c r="H21" s="67"/>
      <c r="I21" s="67"/>
      <c r="J21" s="6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8"/>
    </row>
    <row r="22" spans="1:25">
      <c r="A22" s="68"/>
      <c r="B22" s="69"/>
      <c r="C22" s="39"/>
      <c r="D22" s="69"/>
      <c r="E22" s="69"/>
      <c r="F22" s="69"/>
      <c r="G22" s="69"/>
      <c r="H22" s="69"/>
      <c r="I22" s="69"/>
      <c r="J22" s="6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>
      <c r="A23" s="67"/>
      <c r="B23" s="67"/>
      <c r="C23" s="3"/>
      <c r="D23" s="67"/>
      <c r="E23" s="67"/>
      <c r="F23" s="67"/>
      <c r="G23" s="67"/>
      <c r="H23" s="67"/>
      <c r="I23" s="67"/>
      <c r="J23" s="6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>
      <c r="A24" s="67"/>
      <c r="B24" s="67"/>
      <c r="C24" s="3"/>
      <c r="D24" s="67"/>
      <c r="E24" s="67"/>
      <c r="F24" s="67"/>
      <c r="G24" s="67"/>
      <c r="H24" s="67"/>
      <c r="I24" s="67"/>
      <c r="J24" s="6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>
      <c r="A25" s="67"/>
      <c r="B25" s="67"/>
      <c r="C25" s="3"/>
      <c r="D25" s="67"/>
      <c r="E25" s="67"/>
      <c r="F25" s="67"/>
      <c r="G25" s="67"/>
      <c r="H25" s="67"/>
      <c r="I25" s="67"/>
      <c r="J25" s="6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>
      <c r="A26" s="67"/>
      <c r="B26" s="67"/>
      <c r="C26" s="3"/>
      <c r="D26" s="67"/>
      <c r="E26" s="67"/>
      <c r="F26" s="67"/>
      <c r="G26" s="67"/>
      <c r="H26" s="67"/>
      <c r="I26" s="67"/>
      <c r="J26" s="6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>
      <c r="A27" s="67"/>
      <c r="B27" s="67"/>
      <c r="C27" s="3"/>
      <c r="D27" s="67"/>
      <c r="E27" s="67"/>
      <c r="F27" s="67"/>
      <c r="G27" s="67"/>
      <c r="H27" s="67"/>
      <c r="I27" s="67"/>
      <c r="J27" s="6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>
      <c r="A28" s="67"/>
      <c r="B28" s="67"/>
      <c r="C28" s="3"/>
      <c r="D28" s="67"/>
      <c r="E28" s="67"/>
      <c r="F28" s="67"/>
      <c r="G28" s="67"/>
      <c r="H28" s="67"/>
      <c r="I28" s="67"/>
      <c r="J28" s="6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>
      <c r="A29" s="67"/>
      <c r="B29" s="67"/>
      <c r="C29" s="3"/>
      <c r="D29" s="67"/>
      <c r="E29" s="67"/>
      <c r="F29" s="67"/>
      <c r="G29" s="67"/>
      <c r="H29" s="67"/>
      <c r="I29" s="67"/>
      <c r="J29" s="6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>
      <c r="A30" s="67"/>
      <c r="B30" s="67"/>
      <c r="C30" s="3"/>
      <c r="D30" s="67"/>
      <c r="E30" s="67"/>
      <c r="F30" s="67"/>
      <c r="G30" s="67"/>
      <c r="H30" s="67"/>
      <c r="I30" s="67"/>
      <c r="J30" s="6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>
      <c r="A31" s="67"/>
      <c r="B31" s="67"/>
      <c r="C31" s="3"/>
      <c r="D31" s="67"/>
      <c r="E31" s="67"/>
      <c r="F31" s="67"/>
      <c r="G31" s="67"/>
      <c r="H31" s="67"/>
      <c r="I31" s="67"/>
      <c r="J31" s="6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>
      <c r="A32" s="67"/>
      <c r="B32" s="67"/>
      <c r="C32" s="3"/>
      <c r="D32" s="67"/>
      <c r="E32" s="67"/>
      <c r="F32" s="67"/>
      <c r="G32" s="67"/>
      <c r="H32" s="67"/>
      <c r="I32" s="67"/>
      <c r="J32" s="67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67"/>
      <c r="B33" s="67"/>
      <c r="C33" s="3"/>
      <c r="D33" s="67"/>
      <c r="E33" s="67"/>
      <c r="F33" s="67"/>
      <c r="G33" s="67"/>
      <c r="H33" s="67"/>
      <c r="I33" s="67"/>
      <c r="J33" s="67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67"/>
      <c r="B34" s="67"/>
      <c r="C34" s="3"/>
      <c r="D34" s="67"/>
      <c r="E34" s="67"/>
      <c r="F34" s="67"/>
      <c r="G34" s="67"/>
      <c r="H34" s="67"/>
      <c r="I34" s="67"/>
      <c r="J34" s="6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67"/>
      <c r="B35" s="67"/>
      <c r="C35" s="3"/>
      <c r="D35" s="67"/>
      <c r="E35" s="67"/>
      <c r="F35" s="67"/>
      <c r="G35" s="67"/>
      <c r="H35" s="67"/>
      <c r="I35" s="67"/>
      <c r="J35" s="6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>
      <c r="A36" s="67"/>
      <c r="B36" s="67"/>
      <c r="C36" s="3"/>
      <c r="D36" s="67"/>
      <c r="E36" s="67"/>
      <c r="F36" s="67"/>
      <c r="G36" s="67"/>
      <c r="H36" s="67"/>
      <c r="I36" s="67"/>
      <c r="J36" s="6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>
      <c r="A37" s="67"/>
      <c r="B37" s="67"/>
      <c r="C37" s="3"/>
      <c r="D37" s="67"/>
      <c r="E37" s="67"/>
      <c r="F37" s="67"/>
      <c r="G37" s="67"/>
      <c r="H37" s="67"/>
      <c r="I37" s="67"/>
      <c r="J37" s="6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>
      <c r="A38" s="67"/>
      <c r="B38" s="67"/>
      <c r="C38" s="3"/>
      <c r="D38" s="67"/>
      <c r="E38" s="67"/>
      <c r="F38" s="67"/>
      <c r="G38" s="67"/>
      <c r="H38" s="67"/>
      <c r="I38" s="67"/>
      <c r="J38" s="6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>
      <c r="A39" s="67"/>
      <c r="B39" s="67"/>
      <c r="C39" s="3"/>
      <c r="D39" s="67"/>
      <c r="E39" s="67"/>
      <c r="F39" s="67"/>
      <c r="G39" s="67"/>
      <c r="H39" s="67"/>
      <c r="I39" s="67"/>
      <c r="J39" s="67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>
      <c r="A40" s="67"/>
      <c r="B40" s="67"/>
      <c r="C40" s="3"/>
      <c r="D40" s="67"/>
      <c r="E40" s="67"/>
      <c r="F40" s="67"/>
      <c r="G40" s="67"/>
      <c r="H40" s="67"/>
      <c r="I40" s="67"/>
      <c r="J40" s="67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>
      <c r="A41" s="67"/>
      <c r="B41" s="67"/>
      <c r="C41" s="3"/>
      <c r="D41" s="67"/>
      <c r="E41" s="67"/>
      <c r="F41" s="67"/>
      <c r="G41" s="67"/>
      <c r="H41" s="67"/>
      <c r="I41" s="67"/>
      <c r="J41" s="67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>
      <c r="A42" s="67"/>
      <c r="B42" s="67"/>
      <c r="C42" s="3"/>
      <c r="D42" s="67"/>
      <c r="E42" s="67"/>
      <c r="F42" s="67"/>
      <c r="G42" s="67"/>
      <c r="H42" s="67"/>
      <c r="I42" s="67"/>
      <c r="J42" s="6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>
      <c r="A43" s="67"/>
      <c r="B43" s="67"/>
      <c r="C43" s="3"/>
      <c r="D43" s="67"/>
      <c r="E43" s="67"/>
      <c r="F43" s="67"/>
      <c r="G43" s="67"/>
      <c r="H43" s="67"/>
      <c r="I43" s="67"/>
      <c r="J43" s="6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>
      <c r="A44" s="67"/>
      <c r="B44" s="67"/>
      <c r="C44" s="3"/>
      <c r="D44" s="67"/>
      <c r="E44" s="67"/>
      <c r="F44" s="67"/>
      <c r="G44" s="67"/>
      <c r="H44" s="67"/>
      <c r="I44" s="67"/>
      <c r="J44" s="6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>
      <c r="A45" s="67"/>
      <c r="B45" s="67"/>
      <c r="C45" s="3"/>
      <c r="D45" s="67"/>
      <c r="E45" s="67"/>
      <c r="F45" s="67"/>
      <c r="G45" s="67"/>
      <c r="H45" s="67"/>
      <c r="I45" s="67"/>
      <c r="J45" s="6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>
      <c r="A46" s="67"/>
      <c r="B46" s="67"/>
      <c r="C46" s="3"/>
      <c r="D46" s="67"/>
      <c r="E46" s="67"/>
      <c r="F46" s="67"/>
      <c r="G46" s="67"/>
      <c r="H46" s="67"/>
      <c r="I46" s="67"/>
      <c r="J46" s="6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>
      <c r="A47" s="67"/>
      <c r="B47" s="67"/>
      <c r="C47" s="3"/>
      <c r="D47" s="67"/>
      <c r="E47" s="67"/>
      <c r="F47" s="67"/>
      <c r="G47" s="67"/>
      <c r="H47" s="67"/>
      <c r="I47" s="67"/>
      <c r="J47" s="6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A48" s="67"/>
      <c r="B48" s="67"/>
      <c r="C48" s="3"/>
      <c r="D48" s="67"/>
      <c r="E48" s="67"/>
      <c r="F48" s="67"/>
      <c r="G48" s="67"/>
      <c r="H48" s="67"/>
      <c r="I48" s="67"/>
      <c r="J48" s="6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>
      <c r="A49" s="67"/>
      <c r="B49" s="67"/>
      <c r="C49" s="3"/>
      <c r="D49" s="67"/>
      <c r="E49" s="67"/>
      <c r="F49" s="67"/>
      <c r="G49" s="67"/>
      <c r="H49" s="67"/>
      <c r="I49" s="67"/>
      <c r="J49" s="6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>
      <c r="A50" s="67"/>
      <c r="B50" s="67"/>
      <c r="C50" s="3"/>
      <c r="D50" s="67"/>
      <c r="E50" s="67"/>
      <c r="F50" s="67"/>
      <c r="G50" s="67"/>
      <c r="H50" s="67"/>
      <c r="I50" s="67"/>
      <c r="J50" s="6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>
      <c r="A51" s="67"/>
      <c r="B51" s="67"/>
      <c r="C51" s="3"/>
      <c r="D51" s="67"/>
      <c r="E51" s="67"/>
      <c r="F51" s="67"/>
      <c r="G51" s="67"/>
      <c r="H51" s="67"/>
      <c r="I51" s="67"/>
      <c r="J51" s="6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>
      <c r="A52" s="67"/>
      <c r="B52" s="67"/>
      <c r="C52" s="3"/>
      <c r="D52" s="67"/>
      <c r="E52" s="67"/>
      <c r="F52" s="67"/>
      <c r="G52" s="67"/>
      <c r="H52" s="67"/>
      <c r="I52" s="67"/>
      <c r="J52" s="6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>
      <c r="A53" s="67"/>
      <c r="B53" s="67"/>
      <c r="C53" s="3"/>
      <c r="D53" s="67"/>
      <c r="E53" s="67"/>
      <c r="F53" s="67"/>
      <c r="G53" s="67"/>
      <c r="H53" s="67"/>
      <c r="I53" s="67"/>
      <c r="J53" s="6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>
      <c r="A54" s="67"/>
      <c r="B54" s="67"/>
      <c r="C54" s="3"/>
      <c r="D54" s="67"/>
      <c r="E54" s="67"/>
      <c r="F54" s="67"/>
      <c r="G54" s="67"/>
      <c r="H54" s="67"/>
      <c r="I54" s="67"/>
      <c r="J54" s="67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>
      <c r="A55" s="67"/>
      <c r="B55" s="67"/>
      <c r="C55" s="3"/>
      <c r="D55" s="67"/>
      <c r="E55" s="67"/>
      <c r="F55" s="67"/>
      <c r="G55" s="67"/>
      <c r="H55" s="67"/>
      <c r="I55" s="67"/>
      <c r="J55" s="6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>
      <c r="A56" s="67"/>
      <c r="B56" s="67"/>
      <c r="C56" s="3"/>
      <c r="D56" s="67"/>
      <c r="E56" s="67"/>
      <c r="F56" s="67"/>
      <c r="G56" s="67"/>
      <c r="H56" s="67"/>
      <c r="I56" s="67"/>
      <c r="J56" s="67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>
      <c r="A57" s="67"/>
      <c r="B57" s="67"/>
      <c r="C57" s="3"/>
      <c r="D57" s="67"/>
      <c r="E57" s="67"/>
      <c r="F57" s="67"/>
      <c r="G57" s="67"/>
      <c r="H57" s="67"/>
      <c r="I57" s="67"/>
      <c r="J57" s="6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>
      <c r="A58" s="67"/>
      <c r="B58" s="67"/>
      <c r="C58" s="3"/>
      <c r="D58" s="67"/>
      <c r="E58" s="67"/>
      <c r="F58" s="67"/>
      <c r="G58" s="67"/>
      <c r="H58" s="67"/>
      <c r="I58" s="67"/>
      <c r="J58" s="6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>
      <c r="A59" s="67"/>
      <c r="B59" s="67"/>
      <c r="C59" s="3"/>
      <c r="D59" s="67"/>
      <c r="E59" s="67"/>
      <c r="F59" s="67"/>
      <c r="G59" s="67"/>
      <c r="H59" s="67"/>
      <c r="I59" s="67"/>
      <c r="J59" s="67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>
      <c r="A60" s="67"/>
      <c r="B60" s="67"/>
      <c r="C60" s="3"/>
      <c r="D60" s="67"/>
      <c r="E60" s="67"/>
      <c r="F60" s="67"/>
      <c r="G60" s="67"/>
      <c r="H60" s="67"/>
      <c r="I60" s="67"/>
      <c r="J60" s="67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>
      <c r="A61" s="67"/>
      <c r="B61" s="67"/>
      <c r="C61" s="3"/>
      <c r="D61" s="67"/>
      <c r="E61" s="67"/>
      <c r="F61" s="67"/>
      <c r="G61" s="67"/>
      <c r="H61" s="67"/>
      <c r="I61" s="67"/>
      <c r="J61" s="67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>
      <c r="A62" s="67"/>
      <c r="B62" s="67"/>
      <c r="C62" s="3"/>
      <c r="D62" s="67"/>
      <c r="E62" s="67"/>
      <c r="F62" s="67"/>
      <c r="G62" s="67"/>
      <c r="H62" s="67"/>
      <c r="I62" s="67"/>
      <c r="J62" s="67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>
      <c r="A63" s="67"/>
      <c r="B63" s="67"/>
      <c r="C63" s="3"/>
      <c r="D63" s="67"/>
      <c r="E63" s="67"/>
      <c r="F63" s="67"/>
      <c r="G63" s="67"/>
      <c r="H63" s="67"/>
      <c r="I63" s="67"/>
      <c r="J63" s="67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>
      <c r="A64" s="67"/>
      <c r="B64" s="67"/>
      <c r="C64" s="3"/>
      <c r="D64" s="67"/>
      <c r="E64" s="67"/>
      <c r="F64" s="67"/>
      <c r="G64" s="67"/>
      <c r="H64" s="67"/>
      <c r="I64" s="67"/>
      <c r="J64" s="67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>
      <c r="A65" s="67"/>
      <c r="B65" s="67"/>
      <c r="C65" s="3"/>
      <c r="D65" s="67"/>
      <c r="E65" s="67"/>
      <c r="F65" s="67"/>
      <c r="G65" s="67"/>
      <c r="H65" s="67"/>
      <c r="I65" s="67"/>
      <c r="J65" s="6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>
      <c r="A66" s="67"/>
      <c r="B66" s="67"/>
      <c r="C66" s="3"/>
      <c r="D66" s="67"/>
      <c r="E66" s="67"/>
      <c r="F66" s="67"/>
      <c r="G66" s="67"/>
      <c r="H66" s="67"/>
      <c r="I66" s="67"/>
      <c r="J66" s="67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>
      <c r="A67" s="67"/>
      <c r="B67" s="67"/>
      <c r="C67" s="3"/>
      <c r="D67" s="67"/>
      <c r="E67" s="67"/>
      <c r="F67" s="67"/>
      <c r="G67" s="67"/>
      <c r="H67" s="67"/>
      <c r="I67" s="67"/>
      <c r="J67" s="67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>
      <c r="A68" s="67"/>
      <c r="B68" s="67"/>
      <c r="C68" s="3"/>
      <c r="D68" s="67"/>
      <c r="E68" s="67"/>
      <c r="F68" s="67"/>
      <c r="G68" s="67"/>
      <c r="H68" s="67"/>
      <c r="I68" s="67"/>
      <c r="J68" s="6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>
      <c r="A69" s="67"/>
      <c r="B69" s="67"/>
      <c r="C69" s="3"/>
      <c r="D69" s="67"/>
      <c r="E69" s="67"/>
      <c r="F69" s="67"/>
      <c r="G69" s="67"/>
      <c r="H69" s="67"/>
      <c r="I69" s="67"/>
      <c r="J69" s="6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>
      <c r="A70" s="67"/>
      <c r="B70" s="67"/>
      <c r="C70" s="3"/>
      <c r="D70" s="67"/>
      <c r="E70" s="67"/>
      <c r="F70" s="67"/>
      <c r="G70" s="67"/>
      <c r="H70" s="67"/>
      <c r="I70" s="67"/>
      <c r="J70" s="6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>
      <c r="A71" s="67"/>
      <c r="B71" s="67"/>
      <c r="C71" s="3"/>
      <c r="D71" s="67"/>
      <c r="E71" s="67"/>
      <c r="F71" s="67"/>
      <c r="G71" s="67"/>
      <c r="H71" s="67"/>
      <c r="I71" s="67"/>
      <c r="J71" s="67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>
      <c r="A72" s="67"/>
      <c r="B72" s="67"/>
      <c r="C72" s="3"/>
      <c r="D72" s="67"/>
      <c r="E72" s="67"/>
      <c r="F72" s="67"/>
      <c r="G72" s="67"/>
      <c r="H72" s="67"/>
      <c r="I72" s="67"/>
      <c r="J72" s="67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>
      <c r="A73" s="67"/>
      <c r="B73" s="67"/>
      <c r="C73" s="3"/>
      <c r="D73" s="67"/>
      <c r="E73" s="67"/>
      <c r="F73" s="67"/>
      <c r="G73" s="67"/>
      <c r="H73" s="67"/>
      <c r="I73" s="67"/>
      <c r="J73" s="67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>
      <c r="A74" s="67"/>
      <c r="B74" s="67"/>
      <c r="C74" s="3"/>
      <c r="D74" s="67"/>
      <c r="E74" s="67"/>
      <c r="F74" s="67"/>
      <c r="G74" s="67"/>
      <c r="H74" s="67"/>
      <c r="I74" s="67"/>
      <c r="J74" s="67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>
      <c r="A75" s="67"/>
      <c r="B75" s="67"/>
      <c r="C75" s="3"/>
      <c r="D75" s="67"/>
      <c r="E75" s="67"/>
      <c r="F75" s="67"/>
      <c r="G75" s="67"/>
      <c r="H75" s="67"/>
      <c r="I75" s="67"/>
      <c r="J75" s="67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>
      <c r="A76" s="67"/>
      <c r="B76" s="67"/>
      <c r="C76" s="3"/>
      <c r="D76" s="67"/>
      <c r="E76" s="67"/>
      <c r="F76" s="67"/>
      <c r="G76" s="67"/>
      <c r="H76" s="67"/>
      <c r="I76" s="67"/>
      <c r="J76" s="67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>
      <c r="A77" s="67"/>
      <c r="B77" s="67"/>
      <c r="C77" s="3"/>
      <c r="D77" s="67"/>
      <c r="E77" s="67"/>
      <c r="F77" s="67"/>
      <c r="G77" s="67"/>
      <c r="H77" s="67"/>
      <c r="I77" s="67"/>
      <c r="J77" s="67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>
      <c r="A78" s="67"/>
      <c r="B78" s="67"/>
      <c r="C78" s="3"/>
      <c r="D78" s="67"/>
      <c r="E78" s="67"/>
      <c r="F78" s="67"/>
      <c r="G78" s="67"/>
      <c r="H78" s="67"/>
      <c r="I78" s="67"/>
      <c r="J78" s="67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>
      <c r="A79" s="67"/>
      <c r="B79" s="67"/>
      <c r="C79" s="3"/>
      <c r="D79" s="67"/>
      <c r="E79" s="67"/>
      <c r="F79" s="67"/>
      <c r="G79" s="67"/>
      <c r="H79" s="67"/>
      <c r="I79" s="67"/>
      <c r="J79" s="67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>
      <c r="A80" s="67"/>
      <c r="B80" s="67"/>
      <c r="C80" s="3"/>
      <c r="D80" s="67"/>
      <c r="E80" s="67"/>
      <c r="F80" s="67"/>
      <c r="G80" s="67"/>
      <c r="H80" s="67"/>
      <c r="I80" s="67"/>
      <c r="J80" s="67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>
      <c r="A81" s="67"/>
      <c r="B81" s="67"/>
      <c r="C81" s="3"/>
      <c r="D81" s="67"/>
      <c r="E81" s="67"/>
      <c r="F81" s="67"/>
      <c r="G81" s="67"/>
      <c r="H81" s="67"/>
      <c r="I81" s="67"/>
      <c r="J81" s="67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>
      <c r="A82" s="67"/>
      <c r="B82" s="67"/>
      <c r="C82" s="3"/>
      <c r="D82" s="67"/>
      <c r="E82" s="67"/>
      <c r="F82" s="67"/>
      <c r="G82" s="67"/>
      <c r="H82" s="67"/>
      <c r="I82" s="67"/>
      <c r="J82" s="67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>
      <c r="A83" s="67"/>
      <c r="B83" s="67"/>
      <c r="C83" s="3"/>
      <c r="D83" s="67"/>
      <c r="E83" s="67"/>
      <c r="F83" s="67"/>
      <c r="G83" s="67"/>
      <c r="H83" s="67"/>
      <c r="I83" s="67"/>
      <c r="J83" s="67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>
      <c r="A84" s="67"/>
      <c r="B84" s="67"/>
      <c r="C84" s="3"/>
      <c r="D84" s="67"/>
      <c r="E84" s="67"/>
      <c r="F84" s="67"/>
      <c r="G84" s="67"/>
      <c r="H84" s="67"/>
      <c r="I84" s="67"/>
      <c r="J84" s="67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>
      <c r="A85" s="67"/>
      <c r="B85" s="67"/>
      <c r="C85" s="3"/>
      <c r="D85" s="67"/>
      <c r="E85" s="67"/>
      <c r="F85" s="67"/>
      <c r="G85" s="67"/>
      <c r="H85" s="67"/>
      <c r="I85" s="67"/>
      <c r="J85" s="67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>
      <c r="A86" s="67"/>
      <c r="B86" s="67"/>
      <c r="C86" s="3"/>
      <c r="D86" s="67"/>
      <c r="E86" s="67"/>
      <c r="F86" s="67"/>
      <c r="G86" s="67"/>
      <c r="H86" s="67"/>
      <c r="I86" s="67"/>
      <c r="J86" s="67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>
      <c r="A87" s="67"/>
      <c r="B87" s="67"/>
      <c r="C87" s="3"/>
      <c r="D87" s="67"/>
      <c r="E87" s="67"/>
      <c r="F87" s="67"/>
      <c r="G87" s="67"/>
      <c r="H87" s="67"/>
      <c r="I87" s="67"/>
      <c r="J87" s="67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>
      <c r="A88" s="67"/>
      <c r="B88" s="67"/>
      <c r="C88" s="3"/>
      <c r="D88" s="67"/>
      <c r="E88" s="67"/>
      <c r="F88" s="67"/>
      <c r="G88" s="67"/>
      <c r="H88" s="67"/>
      <c r="I88" s="67"/>
      <c r="J88" s="67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>
      <c r="A89" s="67"/>
      <c r="B89" s="67"/>
      <c r="C89" s="3"/>
      <c r="D89" s="67"/>
      <c r="E89" s="67"/>
      <c r="F89" s="67"/>
      <c r="G89" s="67"/>
      <c r="H89" s="67"/>
      <c r="I89" s="67"/>
      <c r="J89" s="67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>
      <c r="A90" s="67"/>
      <c r="B90" s="67"/>
      <c r="C90" s="3"/>
      <c r="D90" s="67"/>
      <c r="E90" s="67"/>
      <c r="F90" s="67"/>
      <c r="G90" s="67"/>
      <c r="H90" s="67"/>
      <c r="I90" s="67"/>
      <c r="J90" s="67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>
      <c r="A91" s="67"/>
      <c r="B91" s="67"/>
      <c r="C91" s="3"/>
      <c r="D91" s="67"/>
      <c r="E91" s="67"/>
      <c r="F91" s="67"/>
      <c r="G91" s="67"/>
      <c r="H91" s="67"/>
      <c r="I91" s="67"/>
      <c r="J91" s="67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>
      <c r="A92" s="67"/>
      <c r="B92" s="67"/>
      <c r="C92" s="3"/>
      <c r="D92" s="67"/>
      <c r="E92" s="67"/>
      <c r="F92" s="67"/>
      <c r="G92" s="67"/>
      <c r="H92" s="67"/>
      <c r="I92" s="67"/>
      <c r="J92" s="67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>
      <c r="A93" s="67"/>
      <c r="B93" s="6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>
      <c r="A94" s="67"/>
      <c r="B94" s="6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>
      <c r="A95" s="67"/>
      <c r="B95" s="6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>
      <c r="A96" s="67"/>
      <c r="B96" s="6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</sheetData>
  <mergeCells count="7">
    <mergeCell ref="V1:Y2"/>
    <mergeCell ref="A1:B2"/>
    <mergeCell ref="C1:K2"/>
    <mergeCell ref="L1:M2"/>
    <mergeCell ref="N2:Q2"/>
    <mergeCell ref="N1:U1"/>
    <mergeCell ref="R2:U2"/>
  </mergeCells>
  <conditionalFormatting sqref="C4:F5">
    <cfRule type="cellIs" dxfId="18" priority="16" operator="equal">
      <formula>"OK"</formula>
    </cfRule>
    <cfRule type="cellIs" dxfId="17" priority="17" operator="equal">
      <formula>"ERROR"</formula>
    </cfRule>
  </conditionalFormatting>
  <conditionalFormatting sqref="W4:X5">
    <cfRule type="cellIs" dxfId="16" priority="14" operator="equal">
      <formula>"SI"</formula>
    </cfRule>
    <cfRule type="cellIs" dxfId="15" priority="15" operator="equal">
      <formula>"NO"</formula>
    </cfRule>
  </conditionalFormatting>
  <conditionalFormatting sqref="K4:K5">
    <cfRule type="cellIs" dxfId="14" priority="13" operator="greaterThan">
      <formula>100</formula>
    </cfRule>
  </conditionalFormatting>
  <conditionalFormatting sqref="L4:L5 Y4:Y5">
    <cfRule type="cellIs" dxfId="13" priority="11" operator="equal">
      <formula>"PENDIENTE"</formula>
    </cfRule>
    <cfRule type="cellIs" dxfId="12" priority="12" operator="equal">
      <formula>"COLOCADO"</formula>
    </cfRule>
  </conditionalFormatting>
  <conditionalFormatting sqref="M4:M5">
    <cfRule type="cellIs" dxfId="11" priority="6" operator="equal">
      <formula>"NO APLICA"</formula>
    </cfRule>
    <cfRule type="cellIs" dxfId="10" priority="9" operator="equal">
      <formula>"PENDIENTE"</formula>
    </cfRule>
    <cfRule type="cellIs" dxfId="9" priority="10" operator="equal">
      <formula>"COLOCADO"</formula>
    </cfRule>
  </conditionalFormatting>
  <pageMargins left="0.7" right="0.7" top="0.75" bottom="0.75" header="0.3" footer="0.3"/>
  <pageSetup paperSize="9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60D12DA2-4E51-5344-9C59-2622C1027657}">
            <xm:f>Generales!$C$4*Generales!$C$6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K4:K5</xm:sqref>
        </x14:conditionalFormatting>
        <x14:conditionalFormatting xmlns:xm="http://schemas.microsoft.com/office/excel/2006/main">
          <x14:cfRule type="cellIs" priority="1" operator="greaterThan" id="{67B4A873-FDB7-AD41-A7CD-A67582907134}">
            <xm:f>Generales!$C$4*Generales!$C$6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greaterThan" id="{6E55100B-CEDB-564D-AE97-DECC46378ADE}">
            <xm:f>Generales!$C$4*Generales!$C$6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greaterThan" id="{33E9F07B-E3B0-954B-B8E9-A3171B1CB7A7}">
            <xm:f>Generales!$C$4*Generales!$C$6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K4:K5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5D6F5A4-6146-2A48-BB96-B51F12F13015}">
          <x14:formula1>
            <xm:f>Parámetros!$D$3:$D$4</xm:f>
          </x14:formula1>
          <xm:sqref>L4:L5</xm:sqref>
        </x14:dataValidation>
        <x14:dataValidation type="list" allowBlank="1" showInputMessage="1" showErrorMessage="1" xr:uid="{6496B27F-B9B7-9E4B-B315-6AD1BDCF4677}">
          <x14:formula1>
            <xm:f>Parámetros!$F$3:$F$8</xm:f>
          </x14:formula1>
          <xm:sqref>F4:F5</xm:sqref>
        </x14:dataValidation>
        <x14:dataValidation type="list" allowBlank="1" showInputMessage="1" showErrorMessage="1" xr:uid="{EEFEDD80-5209-C943-8215-93FF9FE74832}">
          <x14:formula1>
            <xm:f>Parámetros!$B$3:$B$7</xm:f>
          </x14:formula1>
          <xm:sqref>E4:E5</xm:sqref>
        </x14:dataValidation>
        <x14:dataValidation type="list" allowBlank="1" showInputMessage="1" showErrorMessage="1" xr:uid="{4E581CF2-2F9A-EF44-9C20-2D72827C2B52}">
          <x14:formula1>
            <xm:f>Parámetros!$D$3:$D$5</xm:f>
          </x14:formula1>
          <xm:sqref>M4:M5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54BE1-D0C2-D84B-BEE4-46F796FF1138}">
  <dimension ref="A1:M64"/>
  <sheetViews>
    <sheetView zoomScaleNormal="100" workbookViewId="0">
      <selection activeCell="C2" sqref="C2"/>
    </sheetView>
  </sheetViews>
  <sheetFormatPr baseColWidth="10" defaultRowHeight="15.75"/>
  <cols>
    <col min="1" max="1" width="6.5" bestFit="1" customWidth="1"/>
    <col min="2" max="2" width="14.625" customWidth="1"/>
    <col min="3" max="3" width="15.875" customWidth="1"/>
    <col min="4" max="4" width="11.5" bestFit="1" customWidth="1"/>
    <col min="5" max="5" width="13.125" bestFit="1" customWidth="1"/>
    <col min="6" max="6" width="10.875" bestFit="1" customWidth="1"/>
    <col min="7" max="7" width="10.875" customWidth="1"/>
    <col min="8" max="8" width="14.125" bestFit="1" customWidth="1"/>
    <col min="9" max="9" width="11.5" customWidth="1"/>
    <col min="10" max="10" width="13.375" bestFit="1" customWidth="1"/>
    <col min="11" max="11" width="12" bestFit="1" customWidth="1"/>
    <col min="12" max="12" width="11.625" customWidth="1"/>
  </cols>
  <sheetData>
    <row r="1" spans="1:13" s="5" customFormat="1" ht="47.25">
      <c r="A1" s="9" t="s">
        <v>0</v>
      </c>
      <c r="B1" s="9" t="s">
        <v>1</v>
      </c>
      <c r="C1" s="9" t="s">
        <v>18</v>
      </c>
      <c r="D1" s="9" t="s">
        <v>41</v>
      </c>
      <c r="E1" s="10" t="s">
        <v>42</v>
      </c>
      <c r="F1" s="10" t="s">
        <v>43</v>
      </c>
      <c r="G1" s="10" t="s">
        <v>44</v>
      </c>
      <c r="H1" s="10" t="s">
        <v>19</v>
      </c>
      <c r="I1" s="10" t="s">
        <v>20</v>
      </c>
      <c r="J1" s="10" t="s">
        <v>21</v>
      </c>
      <c r="K1" s="10" t="s">
        <v>22</v>
      </c>
      <c r="L1" s="10" t="s">
        <v>23</v>
      </c>
      <c r="M1" s="10" t="s">
        <v>112</v>
      </c>
    </row>
    <row r="2" spans="1:13">
      <c r="A2" s="82">
        <v>1</v>
      </c>
      <c r="B2" s="42" t="str">
        <f>IF(ISBLANK(Trades!B4)," ",Trades!B4)</f>
        <v xml:space="preserve"> 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>
      <c r="A3" s="82">
        <v>2</v>
      </c>
      <c r="B3" s="42" t="str">
        <f>IF(ISBLANK(Trades!B5)," ",Trades!B5)</f>
        <v xml:space="preserve"> 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>
      <c r="A4" s="11"/>
      <c r="B4" s="11"/>
    </row>
    <row r="5" spans="1:13">
      <c r="A5" s="11"/>
      <c r="B5" s="11"/>
    </row>
    <row r="6" spans="1:13">
      <c r="A6" s="11"/>
      <c r="B6" s="11"/>
    </row>
    <row r="7" spans="1:13">
      <c r="A7" s="11"/>
      <c r="B7" s="11"/>
    </row>
    <row r="8" spans="1:13">
      <c r="A8" s="11"/>
      <c r="B8" s="11"/>
    </row>
    <row r="9" spans="1:13">
      <c r="A9" s="11"/>
      <c r="B9" s="11"/>
    </row>
    <row r="10" spans="1:13">
      <c r="A10" s="11"/>
      <c r="B10" s="11"/>
    </row>
    <row r="11" spans="1:13">
      <c r="A11" s="11"/>
      <c r="B11" s="11"/>
    </row>
    <row r="12" spans="1:13">
      <c r="A12" s="11"/>
      <c r="B12" s="11"/>
    </row>
    <row r="13" spans="1:13">
      <c r="A13" s="11"/>
      <c r="B13" s="11"/>
    </row>
    <row r="14" spans="1:13">
      <c r="A14" s="11"/>
      <c r="B14" s="11"/>
    </row>
    <row r="15" spans="1:13">
      <c r="A15" s="11"/>
      <c r="B15" s="11"/>
    </row>
    <row r="16" spans="1:13">
      <c r="A16" s="11"/>
      <c r="B16" s="11"/>
    </row>
    <row r="17" spans="1:2">
      <c r="A17" s="11"/>
      <c r="B17" s="11"/>
    </row>
    <row r="18" spans="1:2">
      <c r="A18" s="11"/>
      <c r="B18" s="11"/>
    </row>
    <row r="19" spans="1:2">
      <c r="A19" s="11"/>
      <c r="B19" s="11"/>
    </row>
    <row r="20" spans="1:2">
      <c r="A20" s="11"/>
      <c r="B20" s="11"/>
    </row>
    <row r="21" spans="1:2">
      <c r="A21" s="11"/>
      <c r="B21" s="11"/>
    </row>
    <row r="22" spans="1:2">
      <c r="A22" s="11"/>
      <c r="B22" s="11"/>
    </row>
    <row r="23" spans="1:2">
      <c r="A23" s="11"/>
      <c r="B23" s="11"/>
    </row>
    <row r="24" spans="1:2">
      <c r="A24" s="11"/>
      <c r="B24" s="11"/>
    </row>
    <row r="25" spans="1:2">
      <c r="A25" s="11"/>
      <c r="B25" s="11"/>
    </row>
    <row r="26" spans="1:2">
      <c r="A26" s="11"/>
      <c r="B26" s="11"/>
    </row>
    <row r="27" spans="1:2">
      <c r="A27" s="11"/>
      <c r="B27" s="11"/>
    </row>
    <row r="28" spans="1:2">
      <c r="A28" s="11"/>
      <c r="B28" s="11"/>
    </row>
    <row r="29" spans="1:2">
      <c r="A29" s="11"/>
      <c r="B29" s="11"/>
    </row>
    <row r="30" spans="1:2">
      <c r="A30" s="11"/>
      <c r="B30" s="11"/>
    </row>
    <row r="31" spans="1:2">
      <c r="A31" s="11"/>
      <c r="B31" s="11"/>
    </row>
    <row r="32" spans="1:2">
      <c r="A32" s="11"/>
      <c r="B32" s="11"/>
    </row>
    <row r="33" spans="1:2">
      <c r="A33" s="11"/>
      <c r="B33" s="11"/>
    </row>
    <row r="34" spans="1:2">
      <c r="A34" s="11"/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  <row r="39" spans="1:2">
      <c r="A39" s="11"/>
      <c r="B39" s="11"/>
    </row>
    <row r="40" spans="1:2">
      <c r="A40" s="11"/>
      <c r="B40" s="11"/>
    </row>
    <row r="41" spans="1:2">
      <c r="A41" s="11"/>
      <c r="B41" s="11"/>
    </row>
    <row r="42" spans="1:2">
      <c r="A42" s="11"/>
      <c r="B42" s="11"/>
    </row>
    <row r="43" spans="1:2">
      <c r="A43" s="11"/>
      <c r="B43" s="11"/>
    </row>
    <row r="44" spans="1:2">
      <c r="A44" s="11"/>
      <c r="B44" s="11"/>
    </row>
    <row r="45" spans="1:2">
      <c r="A45" s="11"/>
      <c r="B45" s="11"/>
    </row>
    <row r="46" spans="1:2">
      <c r="A46" s="11"/>
      <c r="B46" s="11"/>
    </row>
    <row r="47" spans="1:2">
      <c r="A47" s="11"/>
      <c r="B47" s="11"/>
    </row>
    <row r="48" spans="1:2">
      <c r="A48" s="11"/>
      <c r="B48" s="11"/>
    </row>
    <row r="49" spans="1:2">
      <c r="A49" s="11"/>
      <c r="B49" s="11"/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  <row r="56" spans="1:2">
      <c r="A56" s="11"/>
      <c r="B56" s="11"/>
    </row>
    <row r="57" spans="1:2">
      <c r="A57" s="11"/>
      <c r="B57" s="11"/>
    </row>
    <row r="58" spans="1:2">
      <c r="A58" s="11"/>
      <c r="B58" s="11"/>
    </row>
    <row r="59" spans="1:2">
      <c r="A59" s="11"/>
      <c r="B59" s="11"/>
    </row>
    <row r="60" spans="1:2">
      <c r="A60" s="11"/>
      <c r="B60" s="11"/>
    </row>
    <row r="61" spans="1:2">
      <c r="A61" s="11"/>
      <c r="B61" s="11"/>
    </row>
    <row r="62" spans="1:2">
      <c r="A62" s="11"/>
      <c r="B62" s="11"/>
    </row>
    <row r="63" spans="1:2">
      <c r="A63" s="11"/>
      <c r="B63" s="11"/>
    </row>
    <row r="64" spans="1:2">
      <c r="A64" s="11"/>
      <c r="B64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07FB5F-1E5C-ED44-A387-7DDBF4F3D8BF}">
          <x14:formula1>
            <xm:f>Parámetros!$A$3:$A$4</xm:f>
          </x14:formula1>
          <xm:sqref>C4:L41</xm:sqref>
        </x14:dataValidation>
        <x14:dataValidation type="list" allowBlank="1" showInputMessage="1" showErrorMessage="1" xr:uid="{18CF77C5-9210-9549-96C5-9661B9B1736B}">
          <x14:formula1>
            <xm:f>Parámetros!$A$3:$A$5</xm:f>
          </x14:formula1>
          <xm:sqref>C2:M3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99AFF-EE66-F14C-84FA-8F391FC71C44}">
  <dimension ref="A1:M19"/>
  <sheetViews>
    <sheetView workbookViewId="0">
      <selection activeCell="C3" sqref="C3"/>
    </sheetView>
  </sheetViews>
  <sheetFormatPr baseColWidth="10" defaultRowHeight="15.75"/>
  <cols>
    <col min="1" max="1" width="5.875" bestFit="1" customWidth="1"/>
    <col min="3" max="3" width="28.875" customWidth="1"/>
    <col min="4" max="4" width="5.125" bestFit="1" customWidth="1"/>
    <col min="5" max="5" width="28.875" customWidth="1"/>
    <col min="6" max="6" width="5.125" bestFit="1" customWidth="1"/>
    <col min="7" max="7" width="28.875" customWidth="1"/>
    <col min="8" max="8" width="5.125" bestFit="1" customWidth="1"/>
    <col min="9" max="9" width="28.875" customWidth="1"/>
    <col min="10" max="10" width="5.125" bestFit="1" customWidth="1"/>
    <col min="11" max="11" width="28.875" customWidth="1"/>
    <col min="12" max="12" width="5.125" bestFit="1" customWidth="1"/>
    <col min="13" max="13" width="47.125" customWidth="1"/>
    <col min="14" max="14" width="39.875" customWidth="1"/>
  </cols>
  <sheetData>
    <row r="1" spans="1:13" ht="24" thickBot="1">
      <c r="A1" s="93"/>
      <c r="B1" s="93"/>
      <c r="C1" s="97" t="s">
        <v>6</v>
      </c>
      <c r="D1" s="98"/>
      <c r="E1" s="98" t="s">
        <v>5</v>
      </c>
      <c r="F1" s="98"/>
      <c r="G1" s="98" t="s">
        <v>7</v>
      </c>
      <c r="H1" s="98"/>
      <c r="I1" s="98" t="s">
        <v>8</v>
      </c>
      <c r="J1" s="98"/>
      <c r="K1" s="98" t="s">
        <v>4</v>
      </c>
      <c r="L1" s="98"/>
      <c r="M1" s="8" t="s">
        <v>39</v>
      </c>
    </row>
    <row r="2" spans="1:13" s="5" customFormat="1" ht="17.100000000000001" customHeight="1">
      <c r="A2" s="9" t="s">
        <v>0</v>
      </c>
      <c r="B2" s="9" t="s">
        <v>1</v>
      </c>
      <c r="C2" s="9" t="s">
        <v>26</v>
      </c>
      <c r="D2" s="10" t="s">
        <v>27</v>
      </c>
      <c r="E2" s="10" t="s">
        <v>26</v>
      </c>
      <c r="F2" s="10" t="s">
        <v>27</v>
      </c>
      <c r="G2" s="10" t="s">
        <v>26</v>
      </c>
      <c r="H2" s="10" t="s">
        <v>27</v>
      </c>
      <c r="I2" s="10" t="s">
        <v>26</v>
      </c>
      <c r="J2" s="10" t="s">
        <v>27</v>
      </c>
      <c r="K2" s="10" t="s">
        <v>26</v>
      </c>
      <c r="L2" s="10" t="s">
        <v>27</v>
      </c>
      <c r="M2" s="10"/>
    </row>
    <row r="3" spans="1:13">
      <c r="A3" s="13">
        <v>1</v>
      </c>
      <c r="B3" s="13" t="str">
        <f>IF(ISBLANK(Trades!B4)," ",Trades!B4)</f>
        <v xml:space="preserve"> </v>
      </c>
      <c r="C3" s="5"/>
      <c r="E3" s="5"/>
      <c r="G3" s="5"/>
      <c r="I3" s="5"/>
      <c r="K3" s="5"/>
      <c r="M3" s="5"/>
    </row>
    <row r="4" spans="1:13">
      <c r="A4" s="13">
        <v>2</v>
      </c>
      <c r="B4" s="13" t="str">
        <f>IF(ISBLANK(Trades!B5)," ",Trades!B5)</f>
        <v xml:space="preserve"> </v>
      </c>
      <c r="C4" s="5"/>
      <c r="E4" s="5"/>
      <c r="G4" s="5"/>
      <c r="I4" s="5"/>
      <c r="K4" s="5"/>
      <c r="M4" s="5"/>
    </row>
    <row r="5" spans="1:13">
      <c r="C5" s="5"/>
    </row>
    <row r="6" spans="1:13">
      <c r="C6" s="5"/>
    </row>
    <row r="7" spans="1:13">
      <c r="C7" s="5"/>
    </row>
    <row r="8" spans="1:13">
      <c r="C8" s="5"/>
    </row>
    <row r="9" spans="1:13">
      <c r="C9" s="5"/>
    </row>
    <row r="10" spans="1:13">
      <c r="C10" s="5"/>
    </row>
    <row r="11" spans="1:13">
      <c r="C11" s="5"/>
    </row>
    <row r="12" spans="1:13">
      <c r="C12" s="5"/>
    </row>
    <row r="13" spans="1:13">
      <c r="C13" s="5"/>
    </row>
    <row r="14" spans="1:13">
      <c r="C14" s="5"/>
    </row>
    <row r="15" spans="1:13">
      <c r="C15" s="5"/>
    </row>
    <row r="16" spans="1:13">
      <c r="C16" s="5"/>
    </row>
    <row r="17" spans="3:3">
      <c r="C17" s="5"/>
    </row>
    <row r="18" spans="3:3">
      <c r="C18" s="5"/>
    </row>
    <row r="19" spans="3:3">
      <c r="C19" s="5"/>
    </row>
  </sheetData>
  <mergeCells count="6">
    <mergeCell ref="K1:L1"/>
    <mergeCell ref="A1:B1"/>
    <mergeCell ref="C1:D1"/>
    <mergeCell ref="E1:F1"/>
    <mergeCell ref="G1:H1"/>
    <mergeCell ref="I1:J1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8F246A-FBE7-814B-B11E-E9C2EFB692E0}">
          <x14:formula1>
            <xm:f>Parámetros!$C$3:$C$8</xm:f>
          </x14:formula1>
          <xm:sqref>F3:F4 H3:H4 J3:J4 L3:L4 D3:D4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zoomScale="98" zoomScaleNormal="98" workbookViewId="0">
      <selection activeCell="D6" sqref="D6"/>
    </sheetView>
  </sheetViews>
  <sheetFormatPr baseColWidth="10" defaultRowHeight="15.75"/>
  <cols>
    <col min="1" max="1" width="9.125" bestFit="1" customWidth="1"/>
    <col min="2" max="2" width="17.5" bestFit="1" customWidth="1"/>
    <col min="4" max="4" width="19.375" bestFit="1" customWidth="1"/>
    <col min="5" max="5" width="15.625" bestFit="1" customWidth="1"/>
    <col min="6" max="6" width="16.875" customWidth="1"/>
    <col min="7" max="7" width="18.125" bestFit="1" customWidth="1"/>
  </cols>
  <sheetData>
    <row r="1" spans="1:6">
      <c r="A1" s="6" t="s">
        <v>24</v>
      </c>
      <c r="B1" s="6" t="s">
        <v>91</v>
      </c>
      <c r="C1" s="6" t="s">
        <v>28</v>
      </c>
      <c r="D1" s="6" t="s">
        <v>7</v>
      </c>
      <c r="E1" s="6" t="s">
        <v>49</v>
      </c>
      <c r="F1" s="6" t="s">
        <v>5</v>
      </c>
    </row>
    <row r="2" spans="1:6">
      <c r="B2" s="1"/>
    </row>
    <row r="3" spans="1:6">
      <c r="A3" t="s">
        <v>106</v>
      </c>
      <c r="B3" s="1" t="s">
        <v>95</v>
      </c>
      <c r="C3">
        <v>0</v>
      </c>
      <c r="D3" t="s">
        <v>109</v>
      </c>
      <c r="E3" s="47">
        <f>(Trades!H4-Trades!J4)*Trades!I4</f>
        <v>0</v>
      </c>
      <c r="F3" t="s">
        <v>50</v>
      </c>
    </row>
    <row r="4" spans="1:6">
      <c r="A4" t="s">
        <v>107</v>
      </c>
      <c r="B4" t="s">
        <v>94</v>
      </c>
      <c r="C4">
        <v>1</v>
      </c>
      <c r="D4" t="s">
        <v>110</v>
      </c>
      <c r="E4" s="2"/>
      <c r="F4" t="s">
        <v>51</v>
      </c>
    </row>
    <row r="5" spans="1:6">
      <c r="A5" t="s">
        <v>33</v>
      </c>
      <c r="B5" t="s">
        <v>32</v>
      </c>
      <c r="C5">
        <v>2</v>
      </c>
      <c r="D5" t="s">
        <v>111</v>
      </c>
      <c r="F5" t="s">
        <v>52</v>
      </c>
    </row>
    <row r="6" spans="1:6">
      <c r="B6" t="s">
        <v>92</v>
      </c>
      <c r="C6">
        <v>3</v>
      </c>
      <c r="F6" t="s">
        <v>53</v>
      </c>
    </row>
    <row r="7" spans="1:6">
      <c r="B7" t="s">
        <v>93</v>
      </c>
      <c r="C7">
        <v>4</v>
      </c>
      <c r="F7" t="s">
        <v>25</v>
      </c>
    </row>
    <row r="8" spans="1:6">
      <c r="C8">
        <v>5</v>
      </c>
      <c r="F8" t="s">
        <v>54</v>
      </c>
    </row>
    <row r="10" spans="1:6">
      <c r="B10" s="7"/>
    </row>
  </sheetData>
  <conditionalFormatting sqref="G16">
    <cfRule type="cellIs" dxfId="4" priority="7" operator="greaterThan">
      <formula>$E$3</formula>
    </cfRule>
  </conditionalFormatting>
  <conditionalFormatting sqref="J4">
    <cfRule type="cellIs" dxfId="3" priority="3" operator="greaterThan">
      <formula>$E$4</formula>
    </cfRule>
    <cfRule type="cellIs" dxfId="2" priority="4" operator="greaterThan">
      <formula>$E$4</formula>
    </cfRule>
  </conditionalFormatting>
  <conditionalFormatting sqref="K4">
    <cfRule type="cellIs" dxfId="1" priority="2" operator="greaterThan">
      <formula>$E$3</formula>
    </cfRule>
  </conditionalFormatting>
  <conditionalFormatting sqref="L4">
    <cfRule type="cellIs" dxfId="0" priority="1" operator="equal">
      <formula>$D$3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Instrucciones</vt:lpstr>
      <vt:lpstr>Generales</vt:lpstr>
      <vt:lpstr>Trades</vt:lpstr>
      <vt:lpstr>Checklist</vt:lpstr>
      <vt:lpstr>PostOperacion</vt:lpstr>
      <vt:lpstr>Parámetros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Windows</cp:lastModifiedBy>
  <dcterms:created xsi:type="dcterms:W3CDTF">2016-05-24T16:29:43Z</dcterms:created>
  <dcterms:modified xsi:type="dcterms:W3CDTF">2021-06-22T18:36:49Z</dcterms:modified>
</cp:coreProperties>
</file>